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51\d\2026년 자료\2_2026년 재무회계관리\2_2026년 회계관리\9_외부회계감사\[게시자료]\"/>
    </mc:Choice>
  </mc:AlternateContent>
  <bookViews>
    <workbookView xWindow="0" yWindow="0" windowWidth="28800" windowHeight="11955" tabRatio="919"/>
  </bookViews>
  <sheets>
    <sheet name="세입세출결산서" sheetId="2" r:id="rId1"/>
    <sheet name="세입결산서" sheetId="61" r:id="rId2"/>
    <sheet name="세출결산서" sheetId="50" r:id="rId3"/>
    <sheet name="정부보조금명세서" sheetId="32" r:id="rId4"/>
    <sheet name="기타보조금명세서" sheetId="53" r:id="rId5"/>
    <sheet name="사업수입명세서" sheetId="5" r:id="rId6"/>
    <sheet name="전년도이월금명세서" sheetId="58" r:id="rId7"/>
    <sheet name="잡수입명세서" sheetId="56" r:id="rId8"/>
    <sheet name="인건비명세서" sheetId="7" r:id="rId9"/>
    <sheet name="사업비명세서" sheetId="33" r:id="rId10"/>
    <sheet name="기타비용명세서" sheetId="34" r:id="rId11"/>
    <sheet name="잡지출명세서" sheetId="62" r:id="rId12"/>
    <sheet name="반환금명세서" sheetId="55" r:id="rId13"/>
  </sheets>
  <definedNames>
    <definedName name="_xlnm._FilterDatabase" localSheetId="10" hidden="1">기타비용명세서!$A$3:$E$18</definedName>
    <definedName name="_xlnm._FilterDatabase" localSheetId="12" hidden="1">반환금명세서!$A$3:$F$149</definedName>
    <definedName name="_xlnm._FilterDatabase" localSheetId="9" hidden="1">사업비명세서!$A$3:$WVC$24</definedName>
    <definedName name="_xlnm._FilterDatabase" localSheetId="1" hidden="1">세입결산서!$A$5:$O$59</definedName>
    <definedName name="_xlnm._FilterDatabase" localSheetId="2" hidden="1">세출결산서!$A$5:$I$125</definedName>
    <definedName name="_xlnm._FilterDatabase" localSheetId="8" hidden="1">인건비명세서!$A$3:$E$9</definedName>
    <definedName name="_xlnm._FilterDatabase" localSheetId="11" hidden="1">잡지출명세서!$A$3:$E$6</definedName>
    <definedName name="_xlnm._FilterDatabase" localSheetId="3" hidden="1">정부보조금명세서!$A$3:$G$253</definedName>
    <definedName name="_xlnm.Consolidate_Area" localSheetId="4">기타보조금명세서!$3:$3</definedName>
    <definedName name="_xlnm.Consolidate_Area" localSheetId="12">반환금명세서!$3:$3</definedName>
    <definedName name="_xlnm.Consolidate_Area" localSheetId="9">사업비명세서!$3:$3</definedName>
    <definedName name="_xlnm.Consolidate_Area" localSheetId="5">사업수입명세서!$3:$3</definedName>
    <definedName name="_xlnm.Consolidate_Area" localSheetId="1">세입결산서!$1:$5</definedName>
    <definedName name="_xlnm.Consolidate_Area" localSheetId="7">잡수입명세서!$3:$3</definedName>
    <definedName name="_xlnm.Consolidate_Area" localSheetId="6">전년도이월금명세서!$3:$3</definedName>
    <definedName name="_xlnm.Consolidate_Area" localSheetId="3">정부보조금명세서!$3:$3</definedName>
  </definedNames>
  <calcPr calcId="162913"/>
</workbook>
</file>

<file path=xl/calcChain.xml><?xml version="1.0" encoding="utf-8"?>
<calcChain xmlns="http://schemas.openxmlformats.org/spreadsheetml/2006/main">
  <c r="C17" i="34" l="1"/>
  <c r="D23" i="33"/>
  <c r="D10" i="33"/>
  <c r="D8" i="7"/>
  <c r="D7" i="7"/>
  <c r="D6" i="7"/>
  <c r="D5" i="7"/>
  <c r="D4" i="7"/>
  <c r="D9" i="7" l="1"/>
  <c r="C5" i="62" l="1"/>
  <c r="C7" i="58" l="1"/>
  <c r="C6" i="62" l="1"/>
  <c r="D18" i="33" l="1"/>
  <c r="D6" i="33"/>
  <c r="E39" i="55"/>
  <c r="E66" i="55"/>
  <c r="E29" i="55"/>
  <c r="E33" i="55"/>
  <c r="E20" i="55"/>
  <c r="E47" i="55"/>
  <c r="E60" i="55"/>
  <c r="E56" i="55"/>
  <c r="C13" i="34" l="1"/>
  <c r="G120" i="50"/>
  <c r="G119" i="50"/>
  <c r="G122" i="50" s="1"/>
  <c r="G118" i="50"/>
  <c r="G121" i="50" s="1"/>
  <c r="G117" i="50"/>
  <c r="E116" i="50"/>
  <c r="E119" i="50" s="1"/>
  <c r="E118" i="50"/>
  <c r="E117" i="50"/>
  <c r="H118" i="50"/>
  <c r="H121" i="50" s="1"/>
  <c r="H117" i="50"/>
  <c r="H120" i="50" s="1"/>
  <c r="F118" i="50"/>
  <c r="F117" i="50"/>
  <c r="H109" i="50"/>
  <c r="H112" i="50" s="1"/>
  <c r="H108" i="50"/>
  <c r="H111" i="50" s="1"/>
  <c r="G109" i="50"/>
  <c r="G112" i="50" s="1"/>
  <c r="G108" i="50"/>
  <c r="G111" i="50" s="1"/>
  <c r="F109" i="50"/>
  <c r="F112" i="50" s="1"/>
  <c r="F108" i="50"/>
  <c r="F111" i="50" s="1"/>
  <c r="E109" i="50"/>
  <c r="E112" i="50" s="1"/>
  <c r="E108" i="50"/>
  <c r="E111" i="50" s="1"/>
  <c r="H100" i="50"/>
  <c r="H103" i="50" s="1"/>
  <c r="H99" i="50"/>
  <c r="H102" i="50" s="1"/>
  <c r="G100" i="50"/>
  <c r="G103" i="50" s="1"/>
  <c r="G99" i="50"/>
  <c r="G102" i="50" s="1"/>
  <c r="E100" i="50"/>
  <c r="E103" i="50" s="1"/>
  <c r="E99" i="50"/>
  <c r="E102" i="50" s="1"/>
  <c r="G91" i="50"/>
  <c r="G94" i="50" s="1"/>
  <c r="G90" i="50"/>
  <c r="G93" i="50" s="1"/>
  <c r="F100" i="50"/>
  <c r="F103" i="50" s="1"/>
  <c r="F99" i="50"/>
  <c r="F102" i="50" s="1"/>
  <c r="H80" i="50"/>
  <c r="F90" i="50" l="1"/>
  <c r="F93" i="50" s="1"/>
  <c r="F91" i="50"/>
  <c r="F94" i="50" s="1"/>
  <c r="F107" i="50"/>
  <c r="F110" i="50" s="1"/>
  <c r="F113" i="50" s="1"/>
  <c r="E91" i="50" l="1"/>
  <c r="E90" i="50"/>
  <c r="H91" i="50"/>
  <c r="H94" i="50" s="1"/>
  <c r="H90" i="50"/>
  <c r="H93" i="50" s="1"/>
  <c r="H67" i="50"/>
  <c r="H66" i="50"/>
  <c r="G67" i="50"/>
  <c r="G66" i="50"/>
  <c r="F67" i="50"/>
  <c r="F66" i="50"/>
  <c r="H52" i="50"/>
  <c r="H51" i="50"/>
  <c r="G52" i="50"/>
  <c r="G51" i="50"/>
  <c r="F52" i="50"/>
  <c r="F51" i="50"/>
  <c r="E94" i="50" l="1"/>
  <c r="I91" i="50"/>
  <c r="I90" i="50"/>
  <c r="E93" i="50"/>
  <c r="E66" i="50"/>
  <c r="E67" i="50"/>
  <c r="E51" i="50"/>
  <c r="E52" i="50"/>
  <c r="E35" i="50"/>
  <c r="I24" i="50" l="1"/>
  <c r="H32" i="50"/>
  <c r="H31" i="50"/>
  <c r="H30" i="50"/>
  <c r="G32" i="50"/>
  <c r="G31" i="50"/>
  <c r="G30" i="50"/>
  <c r="F31" i="50"/>
  <c r="F30" i="50"/>
  <c r="E31" i="50"/>
  <c r="H22" i="50"/>
  <c r="H21" i="50"/>
  <c r="G22" i="50"/>
  <c r="G21" i="50"/>
  <c r="F22" i="50"/>
  <c r="F21" i="50"/>
  <c r="H54" i="61"/>
  <c r="G55" i="61"/>
  <c r="G54" i="61"/>
  <c r="E55" i="61"/>
  <c r="E54" i="61"/>
  <c r="H55" i="61"/>
  <c r="F55" i="61"/>
  <c r="F54" i="61"/>
  <c r="G46" i="61"/>
  <c r="G45" i="61"/>
  <c r="E46" i="61"/>
  <c r="E45" i="61"/>
  <c r="F46" i="61"/>
  <c r="F45" i="61"/>
  <c r="H46" i="61"/>
  <c r="H45" i="61"/>
  <c r="G40" i="61"/>
  <c r="G39" i="61"/>
  <c r="E40" i="61"/>
  <c r="E39" i="61"/>
  <c r="F40" i="61"/>
  <c r="F39" i="61"/>
  <c r="H31" i="61"/>
  <c r="H30" i="61"/>
  <c r="G31" i="61"/>
  <c r="G30" i="61"/>
  <c r="F31" i="61"/>
  <c r="F30" i="61"/>
  <c r="E15" i="61"/>
  <c r="E16" i="61"/>
  <c r="E17" i="61"/>
  <c r="E30" i="61"/>
  <c r="H10" i="61"/>
  <c r="H9" i="61"/>
  <c r="G10" i="61"/>
  <c r="G9" i="61"/>
  <c r="E10" i="61"/>
  <c r="E9" i="61"/>
  <c r="F10" i="61"/>
  <c r="F9" i="61"/>
  <c r="E29" i="50" l="1"/>
  <c r="E21" i="50"/>
  <c r="I21" i="50" s="1"/>
  <c r="E30" i="50"/>
  <c r="I30" i="50" s="1"/>
  <c r="E22" i="50"/>
  <c r="I22" i="50" s="1"/>
  <c r="I45" i="61"/>
  <c r="F44" i="61"/>
  <c r="F47" i="61" s="1"/>
  <c r="E31" i="61"/>
  <c r="H40" i="61"/>
  <c r="H39" i="61"/>
  <c r="F32" i="61"/>
  <c r="G32" i="61"/>
  <c r="H32" i="61"/>
  <c r="E26" i="61"/>
  <c r="E29" i="61"/>
  <c r="E23" i="61"/>
  <c r="E20" i="61"/>
  <c r="F11" i="61"/>
  <c r="G11" i="61"/>
  <c r="H11" i="61"/>
  <c r="C7" i="53" l="1"/>
  <c r="E184" i="32"/>
  <c r="E179" i="32"/>
  <c r="E201" i="32"/>
  <c r="E219" i="32"/>
  <c r="E213" i="32"/>
  <c r="E215" i="32"/>
  <c r="I6" i="61"/>
  <c r="I7" i="61"/>
  <c r="E8" i="61"/>
  <c r="E11" i="61" s="1"/>
  <c r="F8" i="61"/>
  <c r="G8" i="61"/>
  <c r="H8" i="61"/>
  <c r="I12" i="61"/>
  <c r="I13" i="61"/>
  <c r="F14" i="61"/>
  <c r="F15" i="61"/>
  <c r="F16" i="61"/>
  <c r="I18" i="61"/>
  <c r="I19" i="61"/>
  <c r="F20" i="61"/>
  <c r="G20" i="61"/>
  <c r="H20" i="61"/>
  <c r="I21" i="61"/>
  <c r="I22" i="61"/>
  <c r="F23" i="61"/>
  <c r="G23" i="61"/>
  <c r="H23" i="61"/>
  <c r="I24" i="61"/>
  <c r="I25" i="61"/>
  <c r="F26" i="61"/>
  <c r="G26" i="61"/>
  <c r="H26" i="61"/>
  <c r="I27" i="61"/>
  <c r="I28" i="61"/>
  <c r="F29" i="61"/>
  <c r="G29" i="61"/>
  <c r="H29" i="61"/>
  <c r="I33" i="61"/>
  <c r="I34" i="61"/>
  <c r="E35" i="61"/>
  <c r="F35" i="61"/>
  <c r="G35" i="61"/>
  <c r="H35" i="61"/>
  <c r="I36" i="61"/>
  <c r="I37" i="61"/>
  <c r="E38" i="61"/>
  <c r="F38" i="61"/>
  <c r="G38" i="61"/>
  <c r="H38" i="61"/>
  <c r="I42" i="61"/>
  <c r="E44" i="61"/>
  <c r="E47" i="61" s="1"/>
  <c r="G44" i="61"/>
  <c r="G47" i="61" s="1"/>
  <c r="H44" i="61"/>
  <c r="H47" i="61" s="1"/>
  <c r="I48" i="61"/>
  <c r="I49" i="61"/>
  <c r="E50" i="61"/>
  <c r="I51" i="61"/>
  <c r="I52" i="61"/>
  <c r="E53" i="61"/>
  <c r="F53" i="61"/>
  <c r="G53" i="61"/>
  <c r="G56" i="61" s="1"/>
  <c r="H53" i="61"/>
  <c r="H56" i="61" s="1"/>
  <c r="E121" i="50"/>
  <c r="E120" i="50"/>
  <c r="E56" i="61" l="1"/>
  <c r="H41" i="61"/>
  <c r="F41" i="61"/>
  <c r="G41" i="61"/>
  <c r="E41" i="61"/>
  <c r="F50" i="61"/>
  <c r="I10" i="61"/>
  <c r="I15" i="61"/>
  <c r="I16" i="61"/>
  <c r="I35" i="61"/>
  <c r="G57" i="61"/>
  <c r="I40" i="61"/>
  <c r="I29" i="61"/>
  <c r="I26" i="61"/>
  <c r="I53" i="61"/>
  <c r="I8" i="61"/>
  <c r="I38" i="61"/>
  <c r="I39" i="61"/>
  <c r="I23" i="61"/>
  <c r="I20" i="61"/>
  <c r="I14" i="61"/>
  <c r="F17" i="61"/>
  <c r="I17" i="61" s="1"/>
  <c r="I11" i="61"/>
  <c r="I9" i="61"/>
  <c r="I43" i="61"/>
  <c r="I44" i="61"/>
  <c r="G58" i="61"/>
  <c r="F120" i="50"/>
  <c r="F54" i="50"/>
  <c r="I50" i="61" l="1"/>
  <c r="F56" i="61"/>
  <c r="G59" i="61"/>
  <c r="I55" i="61"/>
  <c r="H58" i="61"/>
  <c r="I31" i="61"/>
  <c r="E58" i="61"/>
  <c r="H57" i="61"/>
  <c r="I46" i="61"/>
  <c r="F58" i="61"/>
  <c r="I47" i="61"/>
  <c r="H70" i="50"/>
  <c r="H69" i="50"/>
  <c r="G70" i="50"/>
  <c r="G69" i="50"/>
  <c r="F70" i="50"/>
  <c r="F69" i="50"/>
  <c r="E69" i="50"/>
  <c r="E70" i="50"/>
  <c r="F121" i="50" l="1"/>
  <c r="I58" i="61"/>
  <c r="H59" i="61"/>
  <c r="I41" i="61"/>
  <c r="E32" i="61"/>
  <c r="I30" i="61"/>
  <c r="E57" i="61"/>
  <c r="I56" i="61"/>
  <c r="I54" i="61"/>
  <c r="F57" i="61"/>
  <c r="F55" i="50"/>
  <c r="E54" i="50"/>
  <c r="E123" i="50" s="1"/>
  <c r="H54" i="50"/>
  <c r="E55" i="50"/>
  <c r="H55" i="50"/>
  <c r="E122" i="50"/>
  <c r="G54" i="50"/>
  <c r="G55" i="50"/>
  <c r="I57" i="61" l="1"/>
  <c r="I59" i="61" s="1"/>
  <c r="F59" i="61"/>
  <c r="I32" i="61"/>
  <c r="E59" i="61"/>
  <c r="E141" i="32" l="1"/>
  <c r="H11" i="50" l="1"/>
  <c r="G11" i="50"/>
  <c r="F11" i="50"/>
  <c r="I10" i="50"/>
  <c r="E11" i="50"/>
  <c r="I11" i="50" l="1"/>
  <c r="I9" i="50"/>
  <c r="E24" i="55" l="1"/>
  <c r="I46" i="50" l="1"/>
  <c r="I45" i="50"/>
  <c r="E47" i="50"/>
  <c r="I47" i="50" s="1"/>
  <c r="E80" i="55" l="1"/>
  <c r="E160" i="32"/>
  <c r="E77" i="55"/>
  <c r="E155" i="32"/>
  <c r="I64" i="50"/>
  <c r="E65" i="50"/>
  <c r="I65" i="50" s="1"/>
  <c r="H62" i="50"/>
  <c r="G62" i="50"/>
  <c r="F62" i="50"/>
  <c r="E62" i="50"/>
  <c r="I61" i="50"/>
  <c r="I60" i="50"/>
  <c r="F50" i="50"/>
  <c r="I49" i="50"/>
  <c r="E50" i="50"/>
  <c r="E41" i="50"/>
  <c r="I41" i="50" s="1"/>
  <c r="I40" i="50"/>
  <c r="I39" i="50"/>
  <c r="H38" i="50"/>
  <c r="I37" i="50"/>
  <c r="F38" i="50"/>
  <c r="E38" i="50"/>
  <c r="H20" i="50"/>
  <c r="G20" i="50"/>
  <c r="F20" i="50"/>
  <c r="E20" i="50"/>
  <c r="I19" i="50"/>
  <c r="I18" i="50"/>
  <c r="E9" i="55"/>
  <c r="E89" i="55"/>
  <c r="E150" i="32" l="1"/>
  <c r="I38" i="50"/>
  <c r="I62" i="50"/>
  <c r="I20" i="50"/>
  <c r="I50" i="50"/>
  <c r="I63" i="50"/>
  <c r="I48" i="50"/>
  <c r="I36" i="50"/>
  <c r="E132" i="32"/>
  <c r="E65" i="32"/>
  <c r="E29" i="32" l="1"/>
  <c r="E47" i="32"/>
  <c r="E16" i="32"/>
  <c r="E56" i="32"/>
  <c r="E74" i="50" l="1"/>
  <c r="K12" i="2"/>
  <c r="C8" i="58" l="1"/>
  <c r="E8" i="50" l="1"/>
  <c r="H107" i="50"/>
  <c r="H110" i="50" s="1"/>
  <c r="H113" i="50" s="1"/>
  <c r="G107" i="50"/>
  <c r="G110" i="50" s="1"/>
  <c r="G113" i="50" s="1"/>
  <c r="G74" i="50"/>
  <c r="H17" i="50"/>
  <c r="G17" i="50"/>
  <c r="F17" i="50"/>
  <c r="E17" i="50"/>
  <c r="H8" i="50"/>
  <c r="G8" i="50"/>
  <c r="F8" i="50"/>
  <c r="G14" i="50"/>
  <c r="F14" i="50"/>
  <c r="H14" i="50"/>
  <c r="G23" i="50" l="1"/>
  <c r="F23" i="50"/>
  <c r="H23" i="50"/>
  <c r="E77" i="50"/>
  <c r="E99" i="55" l="1"/>
  <c r="E111" i="55"/>
  <c r="E97" i="55"/>
  <c r="C6" i="34"/>
  <c r="C18" i="34" l="1"/>
  <c r="D20" i="33"/>
  <c r="D16" i="33"/>
  <c r="D24" i="33" s="1"/>
  <c r="B4" i="7" l="1"/>
  <c r="B9" i="7" s="1"/>
  <c r="C7" i="56" l="1"/>
  <c r="C6" i="5"/>
  <c r="E110" i="32" l="1"/>
  <c r="E83" i="32"/>
  <c r="E38" i="32"/>
  <c r="E117" i="55" l="1"/>
  <c r="E115" i="55"/>
  <c r="E217" i="32"/>
  <c r="E109" i="55"/>
  <c r="E107" i="55"/>
  <c r="E209" i="32"/>
  <c r="E103" i="55"/>
  <c r="E105" i="55"/>
  <c r="E204" i="32"/>
  <c r="E87" i="55"/>
  <c r="E95" i="55"/>
  <c r="E93" i="55"/>
  <c r="E91" i="55"/>
  <c r="E70" i="55"/>
  <c r="E174" i="32"/>
  <c r="E83" i="55"/>
  <c r="E74" i="55"/>
  <c r="E165" i="32" l="1"/>
  <c r="E43" i="55"/>
  <c r="E51" i="55"/>
  <c r="E15" i="55"/>
  <c r="E14" i="2" l="1"/>
  <c r="D14" i="2"/>
  <c r="E19" i="2"/>
  <c r="D19" i="2"/>
  <c r="E221" i="32" l="1"/>
  <c r="E190" i="32" l="1"/>
  <c r="E187" i="32"/>
  <c r="E211" i="32" l="1"/>
  <c r="E74" i="32"/>
  <c r="E101" i="32"/>
  <c r="E92" i="32"/>
  <c r="H86" i="50" l="1"/>
  <c r="G86" i="50"/>
  <c r="F86" i="50"/>
  <c r="G83" i="50"/>
  <c r="F83" i="50"/>
  <c r="H77" i="50"/>
  <c r="G77" i="50"/>
  <c r="F77" i="50"/>
  <c r="I94" i="50" l="1"/>
  <c r="H44" i="50"/>
  <c r="H53" i="50" s="1"/>
  <c r="H56" i="50" s="1"/>
  <c r="G44" i="50"/>
  <c r="G53" i="50" s="1"/>
  <c r="G56" i="50" s="1"/>
  <c r="F44" i="50"/>
  <c r="F53" i="50" s="1"/>
  <c r="H83" i="50"/>
  <c r="G80" i="50"/>
  <c r="F80" i="50"/>
  <c r="H98" i="50"/>
  <c r="H101" i="50" s="1"/>
  <c r="H104" i="50" s="1"/>
  <c r="I31" i="50" l="1"/>
  <c r="I75" i="50"/>
  <c r="I100" i="50"/>
  <c r="I51" i="50"/>
  <c r="I6" i="50"/>
  <c r="I52" i="50"/>
  <c r="I7" i="50"/>
  <c r="I99" i="50"/>
  <c r="E98" i="50"/>
  <c r="E101" i="50" s="1"/>
  <c r="E104" i="50" s="1"/>
  <c r="G98" i="50"/>
  <c r="G101" i="50" s="1"/>
  <c r="G104" i="50" s="1"/>
  <c r="I54" i="50" l="1"/>
  <c r="I55" i="50"/>
  <c r="I66" i="50"/>
  <c r="I69" i="50" s="1"/>
  <c r="I8" i="50"/>
  <c r="E113" i="55" l="1"/>
  <c r="E118" i="55" s="1"/>
  <c r="E89" i="50" l="1"/>
  <c r="E59" i="50" l="1"/>
  <c r="E68" i="50" s="1"/>
  <c r="E71" i="50" s="1"/>
  <c r="H59" i="50"/>
  <c r="H68" i="50" s="1"/>
  <c r="H71" i="50" s="1"/>
  <c r="G59" i="50"/>
  <c r="G68" i="50" s="1"/>
  <c r="G71" i="50" s="1"/>
  <c r="F59" i="50"/>
  <c r="F68" i="50" s="1"/>
  <c r="F71" i="50" s="1"/>
  <c r="I58" i="50"/>
  <c r="I57" i="50"/>
  <c r="E80" i="50"/>
  <c r="I79" i="50"/>
  <c r="I78" i="50"/>
  <c r="F26" i="50"/>
  <c r="F32" i="50" s="1"/>
  <c r="F56" i="50" s="1"/>
  <c r="E26" i="50"/>
  <c r="E32" i="50" s="1"/>
  <c r="I59" i="50" l="1"/>
  <c r="I80" i="50"/>
  <c r="E119" i="32"/>
  <c r="I115" i="50" l="1"/>
  <c r="I114" i="50"/>
  <c r="E107" i="50"/>
  <c r="E110" i="50" s="1"/>
  <c r="E113" i="50" s="1"/>
  <c r="K10" i="2" l="1"/>
  <c r="K9" i="2"/>
  <c r="K8" i="2"/>
  <c r="F17" i="2"/>
  <c r="F16" i="2"/>
  <c r="F15" i="2"/>
  <c r="I7" i="2"/>
  <c r="I6" i="2" s="1"/>
  <c r="D9" i="2"/>
  <c r="D6" i="2" s="1"/>
  <c r="J7" i="2"/>
  <c r="J6" i="2" s="1"/>
  <c r="F14" i="2" l="1"/>
  <c r="K7" i="2"/>
  <c r="E9" i="2"/>
  <c r="E6" i="2" s="1"/>
  <c r="E192" i="32"/>
  <c r="E222" i="32" s="1"/>
  <c r="F11" i="2"/>
  <c r="F10" i="2"/>
  <c r="F12" i="2"/>
  <c r="I105" i="50" l="1"/>
  <c r="I88" i="50" l="1"/>
  <c r="I87" i="50"/>
  <c r="G89" i="50"/>
  <c r="G92" i="50" s="1"/>
  <c r="G95" i="50" s="1"/>
  <c r="I89" i="50" l="1"/>
  <c r="I33" i="50"/>
  <c r="I28" i="50"/>
  <c r="I27" i="50"/>
  <c r="I25" i="50"/>
  <c r="I16" i="50"/>
  <c r="I15" i="50"/>
  <c r="I13" i="50"/>
  <c r="I12" i="50"/>
  <c r="I77" i="50" l="1"/>
  <c r="F13" i="2" l="1"/>
  <c r="F9" i="2" s="1"/>
  <c r="H116" i="50" l="1"/>
  <c r="H119" i="50" s="1"/>
  <c r="H122" i="50" s="1"/>
  <c r="F116" i="50"/>
  <c r="F119" i="50" s="1"/>
  <c r="F122" i="50" s="1"/>
  <c r="E86" i="50"/>
  <c r="I85" i="50"/>
  <c r="I84" i="50"/>
  <c r="E44" i="50"/>
  <c r="I32" i="50"/>
  <c r="E14" i="50"/>
  <c r="E23" i="50" s="1"/>
  <c r="I44" i="50" l="1"/>
  <c r="E53" i="50"/>
  <c r="I53" i="50" s="1"/>
  <c r="I23" i="50"/>
  <c r="I29" i="50"/>
  <c r="I17" i="50"/>
  <c r="I14" i="50"/>
  <c r="I26" i="50"/>
  <c r="I86" i="50"/>
  <c r="E56" i="50" l="1"/>
  <c r="I56" i="50"/>
  <c r="F20" i="2"/>
  <c r="I34" i="50" l="1"/>
  <c r="I35" i="50"/>
  <c r="I42" i="50"/>
  <c r="I43" i="50"/>
  <c r="F74" i="50"/>
  <c r="F92" i="50" s="1"/>
  <c r="F95" i="50" s="1"/>
  <c r="I76" i="50"/>
  <c r="I81" i="50"/>
  <c r="I82" i="50"/>
  <c r="E83" i="50"/>
  <c r="E92" i="50" s="1"/>
  <c r="I96" i="50"/>
  <c r="I97" i="50"/>
  <c r="F98" i="50"/>
  <c r="F101" i="50" s="1"/>
  <c r="F104" i="50" s="1"/>
  <c r="I102" i="50"/>
  <c r="I103" i="50"/>
  <c r="I106" i="50"/>
  <c r="G123" i="50"/>
  <c r="E95" i="50" l="1"/>
  <c r="H123" i="50"/>
  <c r="H124" i="50"/>
  <c r="G124" i="50"/>
  <c r="G125" i="50" s="1"/>
  <c r="I101" i="50"/>
  <c r="I116" i="50"/>
  <c r="I118" i="50"/>
  <c r="I117" i="50"/>
  <c r="I110" i="50"/>
  <c r="F123" i="50"/>
  <c r="I108" i="50"/>
  <c r="F124" i="50"/>
  <c r="I109" i="50"/>
  <c r="I83" i="50"/>
  <c r="I67" i="50"/>
  <c r="I70" i="50" s="1"/>
  <c r="I98" i="50"/>
  <c r="I107" i="50"/>
  <c r="F125" i="50" l="1"/>
  <c r="H125" i="50"/>
  <c r="I120" i="50"/>
  <c r="I121" i="50"/>
  <c r="E124" i="50"/>
  <c r="I111" i="50"/>
  <c r="I112" i="50"/>
  <c r="I113" i="50"/>
  <c r="I119" i="50"/>
  <c r="I68" i="50"/>
  <c r="I71" i="50" s="1"/>
  <c r="E125" i="50" l="1"/>
  <c r="I124" i="50"/>
  <c r="I93" i="50"/>
  <c r="I122" i="50"/>
  <c r="I72" i="50"/>
  <c r="I104" i="50"/>
  <c r="H74" i="50"/>
  <c r="H92" i="50" s="1"/>
  <c r="H95" i="50" l="1"/>
  <c r="I95" i="50" s="1"/>
  <c r="I92" i="50"/>
  <c r="I73" i="50"/>
  <c r="I123" i="50"/>
  <c r="I74" i="50"/>
  <c r="I125" i="50" l="1"/>
  <c r="F7" i="2"/>
  <c r="K11" i="2"/>
  <c r="K13" i="2"/>
  <c r="K14" i="2"/>
  <c r="K15" i="2"/>
  <c r="K6" i="2" l="1"/>
  <c r="F18" i="2"/>
  <c r="F21" i="2"/>
  <c r="F19" i="2" s="1"/>
  <c r="F6" i="2" l="1"/>
</calcChain>
</file>

<file path=xl/sharedStrings.xml><?xml version="1.0" encoding="utf-8"?>
<sst xmlns="http://schemas.openxmlformats.org/spreadsheetml/2006/main" count="1739" uniqueCount="541">
  <si>
    <t>지정후원금</t>
  </si>
  <si>
    <t>비지정후원금</t>
  </si>
  <si>
    <t>자산취득비</t>
  </si>
  <si>
    <t>공공요금</t>
  </si>
  <si>
    <t>제세공과금</t>
  </si>
  <si>
    <t>기타운영비</t>
  </si>
  <si>
    <t>합   계</t>
  </si>
  <si>
    <t>총     계</t>
  </si>
  <si>
    <t>정부보조</t>
  </si>
  <si>
    <t>산출내역</t>
  </si>
  <si>
    <t>금   액</t>
  </si>
  <si>
    <t>(단위:원)</t>
  </si>
  <si>
    <t>금    액</t>
  </si>
  <si>
    <t>업무추진비</t>
  </si>
  <si>
    <t>산출기초</t>
  </si>
  <si>
    <t>사업수입</t>
  </si>
  <si>
    <t>시설부담</t>
  </si>
  <si>
    <t>급여</t>
  </si>
  <si>
    <t>여비</t>
  </si>
  <si>
    <t>시설비</t>
  </si>
  <si>
    <t>산  출  내  역</t>
  </si>
  <si>
    <t>구      분</t>
  </si>
  <si>
    <t>( 단위 : 원)</t>
  </si>
  <si>
    <t>(단위 : 원)</t>
  </si>
  <si>
    <t>수용비 및 수수료</t>
  </si>
  <si>
    <t>전년도이월금(후원금)</t>
  </si>
  <si>
    <t>항</t>
  </si>
  <si>
    <t>사업비</t>
  </si>
  <si>
    <t>소계</t>
  </si>
  <si>
    <t>잡수입</t>
  </si>
  <si>
    <t>목</t>
  </si>
  <si>
    <t>보조금</t>
  </si>
  <si>
    <t>이월금</t>
  </si>
  <si>
    <t>관</t>
  </si>
  <si>
    <t>사무비</t>
  </si>
  <si>
    <t>후원금</t>
  </si>
  <si>
    <t>계</t>
  </si>
  <si>
    <t>비 고</t>
  </si>
  <si>
    <t>결산</t>
  </si>
  <si>
    <t>금액</t>
  </si>
  <si>
    <t>예산</t>
  </si>
  <si>
    <t>과목</t>
  </si>
  <si>
    <t>증감</t>
  </si>
  <si>
    <t>비고</t>
  </si>
  <si>
    <t>합계</t>
  </si>
  <si>
    <t>(A)</t>
  </si>
  <si>
    <t>(B)</t>
  </si>
  <si>
    <t>인건비</t>
  </si>
  <si>
    <t>구분</t>
  </si>
  <si>
    <t>세                    입</t>
  </si>
  <si>
    <t>세                    출</t>
  </si>
  <si>
    <t>보조구분</t>
  </si>
  <si>
    <t>항    목</t>
  </si>
  <si>
    <t>내    역</t>
  </si>
  <si>
    <t>총    계</t>
  </si>
  <si>
    <t>사업종류</t>
  </si>
  <si>
    <t>보조내역</t>
  </si>
  <si>
    <t>총  합  계</t>
  </si>
  <si>
    <t>후원금수입</t>
  </si>
  <si>
    <t>보조금수입</t>
  </si>
  <si>
    <t>내     역</t>
  </si>
  <si>
    <t>구  분</t>
  </si>
  <si>
    <t>보조기관</t>
  </si>
  <si>
    <t>항     목</t>
  </si>
  <si>
    <t>전년도이월금</t>
    <phoneticPr fontId="12" type="noConversion"/>
  </si>
  <si>
    <t>예산</t>
    <phoneticPr fontId="12" type="noConversion"/>
  </si>
  <si>
    <t>국고보조금</t>
    <phoneticPr fontId="12" type="noConversion"/>
  </si>
  <si>
    <t>외부지원금</t>
    <phoneticPr fontId="12" type="noConversion"/>
  </si>
  <si>
    <t>종사자수당(공육)</t>
    <phoneticPr fontId="12" type="noConversion"/>
  </si>
  <si>
    <t>국고보조금</t>
    <phoneticPr fontId="12" type="noConversion"/>
  </si>
  <si>
    <t>강북구청</t>
    <phoneticPr fontId="12" type="noConversion"/>
  </si>
  <si>
    <t>강북구청</t>
    <phoneticPr fontId="12" type="noConversion"/>
  </si>
  <si>
    <t>사업비</t>
    <phoneticPr fontId="12" type="noConversion"/>
  </si>
  <si>
    <t>기타보조금</t>
    <phoneticPr fontId="12" type="noConversion"/>
  </si>
  <si>
    <t>운영비</t>
    <phoneticPr fontId="12" type="noConversion"/>
  </si>
  <si>
    <t>제수당</t>
    <phoneticPr fontId="12" type="noConversion"/>
  </si>
  <si>
    <t>종사자수당</t>
    <phoneticPr fontId="12" type="noConversion"/>
  </si>
  <si>
    <t>제수당</t>
    <phoneticPr fontId="12" type="noConversion"/>
  </si>
  <si>
    <t>수령일</t>
    <phoneticPr fontId="12" type="noConversion"/>
  </si>
  <si>
    <t>합계</t>
    <phoneticPr fontId="12" type="noConversion"/>
  </si>
  <si>
    <t>1분기보조금</t>
    <phoneticPr fontId="12" type="noConversion"/>
  </si>
  <si>
    <t>2분기보조금</t>
    <phoneticPr fontId="12" type="noConversion"/>
  </si>
  <si>
    <t>3분기보조금</t>
  </si>
  <si>
    <t>4분기보조금</t>
  </si>
  <si>
    <t>잡수입</t>
    <phoneticPr fontId="12" type="noConversion"/>
  </si>
  <si>
    <t>다가</t>
    <phoneticPr fontId="12" type="noConversion"/>
  </si>
  <si>
    <t>사업구분</t>
    <phoneticPr fontId="12" type="noConversion"/>
  </si>
  <si>
    <t>건가</t>
    <phoneticPr fontId="12" type="noConversion"/>
  </si>
  <si>
    <t>시설비</t>
    <phoneticPr fontId="12" type="noConversion"/>
  </si>
  <si>
    <t>차기이월금</t>
    <phoneticPr fontId="12" type="noConversion"/>
  </si>
  <si>
    <t>시도보조금</t>
    <phoneticPr fontId="12" type="noConversion"/>
  </si>
  <si>
    <t>과년도수입</t>
    <phoneticPr fontId="12" type="noConversion"/>
  </si>
  <si>
    <t>시설장비유지비</t>
    <phoneticPr fontId="12" type="noConversion"/>
  </si>
  <si>
    <t>시군구보조금</t>
    <phoneticPr fontId="12" type="noConversion"/>
  </si>
  <si>
    <t>다가</t>
    <phoneticPr fontId="12" type="noConversion"/>
  </si>
  <si>
    <t>다가</t>
    <phoneticPr fontId="12" type="noConversion"/>
  </si>
  <si>
    <t>운영비</t>
    <phoneticPr fontId="12" type="noConversion"/>
  </si>
  <si>
    <t>업무추진비</t>
    <phoneticPr fontId="12" type="noConversion"/>
  </si>
  <si>
    <t>(A-B)</t>
    <phoneticPr fontId="12" type="noConversion"/>
  </si>
  <si>
    <t>합계</t>
    <phoneticPr fontId="12" type="noConversion"/>
  </si>
  <si>
    <t>합계</t>
    <phoneticPr fontId="12" type="noConversion"/>
  </si>
  <si>
    <t>보조금합계</t>
    <phoneticPr fontId="12" type="noConversion"/>
  </si>
  <si>
    <t>사업수입 합계</t>
    <phoneticPr fontId="12" type="noConversion"/>
  </si>
  <si>
    <t>사업비 합계</t>
    <phoneticPr fontId="12" type="noConversion"/>
  </si>
  <si>
    <t>소 계</t>
    <phoneticPr fontId="12" type="noConversion"/>
  </si>
  <si>
    <t>기타비용 합계</t>
    <phoneticPr fontId="12" type="noConversion"/>
  </si>
  <si>
    <t>사업수입</t>
    <phoneticPr fontId="12" type="noConversion"/>
  </si>
  <si>
    <t>과년도 수입</t>
    <phoneticPr fontId="12" type="noConversion"/>
  </si>
  <si>
    <t>국고보조금</t>
    <phoneticPr fontId="15" type="noConversion"/>
  </si>
  <si>
    <t>시도보조금</t>
    <phoneticPr fontId="15" type="noConversion"/>
  </si>
  <si>
    <t>기타보조금</t>
    <phoneticPr fontId="15" type="noConversion"/>
  </si>
  <si>
    <t>외부지원금</t>
    <phoneticPr fontId="12" type="noConversion"/>
  </si>
  <si>
    <t>잡수입</t>
    <phoneticPr fontId="12" type="noConversion"/>
  </si>
  <si>
    <t>이월금</t>
    <phoneticPr fontId="12" type="noConversion"/>
  </si>
  <si>
    <t>후원금이월금</t>
    <phoneticPr fontId="12" type="noConversion"/>
  </si>
  <si>
    <t>반환금</t>
    <phoneticPr fontId="12" type="noConversion"/>
  </si>
  <si>
    <t>잡지출</t>
    <phoneticPr fontId="12" type="noConversion"/>
  </si>
  <si>
    <t>외부지원금</t>
    <phoneticPr fontId="12" type="noConversion"/>
  </si>
  <si>
    <t>차량비</t>
    <phoneticPr fontId="12" type="noConversion"/>
  </si>
  <si>
    <t>2분기 보조금</t>
    <phoneticPr fontId="12" type="noConversion"/>
  </si>
  <si>
    <t>3분기 보조금</t>
    <phoneticPr fontId="12" type="noConversion"/>
  </si>
  <si>
    <t>국고보조금</t>
    <phoneticPr fontId="12" type="noConversion"/>
  </si>
  <si>
    <t>다가</t>
    <phoneticPr fontId="12" type="noConversion"/>
  </si>
  <si>
    <t>3분기보조금</t>
    <phoneticPr fontId="12" type="noConversion"/>
  </si>
  <si>
    <t>4분기보조금</t>
    <phoneticPr fontId="12" type="noConversion"/>
  </si>
  <si>
    <t>국고보조금</t>
    <phoneticPr fontId="12" type="noConversion"/>
  </si>
  <si>
    <t>1분기 보조금</t>
    <phoneticPr fontId="12" type="noConversion"/>
  </si>
  <si>
    <t>시군구보조금</t>
    <phoneticPr fontId="12" type="noConversion"/>
  </si>
  <si>
    <t>건가</t>
    <phoneticPr fontId="12" type="noConversion"/>
  </si>
  <si>
    <t>강북구청</t>
    <phoneticPr fontId="12" type="noConversion"/>
  </si>
  <si>
    <t>강북구청</t>
    <phoneticPr fontId="12" type="noConversion"/>
  </si>
  <si>
    <t>2분기 보조금</t>
    <phoneticPr fontId="12" type="noConversion"/>
  </si>
  <si>
    <t>4분기 보조금</t>
    <phoneticPr fontId="12" type="noConversion"/>
  </si>
  <si>
    <t>3분기 보조금</t>
    <phoneticPr fontId="12" type="noConversion"/>
  </si>
  <si>
    <t>강북구청</t>
    <phoneticPr fontId="12" type="noConversion"/>
  </si>
  <si>
    <t>인건비</t>
    <phoneticPr fontId="12" type="noConversion"/>
  </si>
  <si>
    <t>사무비</t>
    <phoneticPr fontId="12" type="noConversion"/>
  </si>
  <si>
    <t>소 계</t>
    <phoneticPr fontId="12" type="noConversion"/>
  </si>
  <si>
    <t>업무추진비</t>
    <phoneticPr fontId="12" type="noConversion"/>
  </si>
  <si>
    <t>시설비</t>
    <phoneticPr fontId="12" type="noConversion"/>
  </si>
  <si>
    <t>재산조성비</t>
    <phoneticPr fontId="12" type="noConversion"/>
  </si>
  <si>
    <t>운영비</t>
    <phoneticPr fontId="12" type="noConversion"/>
  </si>
  <si>
    <t>운영비 합계</t>
    <phoneticPr fontId="12" type="noConversion"/>
  </si>
  <si>
    <t>업무추진비 합계</t>
    <phoneticPr fontId="12" type="noConversion"/>
  </si>
  <si>
    <t>인건비 합계</t>
    <phoneticPr fontId="12" type="noConversion"/>
  </si>
  <si>
    <t>반환금</t>
    <phoneticPr fontId="12" type="noConversion"/>
  </si>
  <si>
    <t>반환금</t>
    <phoneticPr fontId="12" type="noConversion"/>
  </si>
  <si>
    <t>시군구보조금</t>
    <phoneticPr fontId="12" type="noConversion"/>
  </si>
  <si>
    <t>사업비</t>
    <phoneticPr fontId="12" type="noConversion"/>
  </si>
  <si>
    <t>잡지출</t>
    <phoneticPr fontId="12" type="noConversion"/>
  </si>
  <si>
    <t>차기이월금</t>
    <phoneticPr fontId="12" type="noConversion"/>
  </si>
  <si>
    <t>(A-B)</t>
    <phoneticPr fontId="12" type="noConversion"/>
  </si>
  <si>
    <t>재산조성비 합계</t>
    <phoneticPr fontId="12" type="noConversion"/>
  </si>
  <si>
    <t>사무비 합계</t>
    <phoneticPr fontId="12" type="noConversion"/>
  </si>
  <si>
    <t>사업비 합계</t>
    <phoneticPr fontId="12" type="noConversion"/>
  </si>
  <si>
    <t>반환금 합계</t>
    <phoneticPr fontId="12" type="noConversion"/>
  </si>
  <si>
    <t>잡지출</t>
    <phoneticPr fontId="12" type="noConversion"/>
  </si>
  <si>
    <t>잡지출 합계</t>
    <phoneticPr fontId="12" type="noConversion"/>
  </si>
  <si>
    <t>잡지출</t>
    <phoneticPr fontId="12" type="noConversion"/>
  </si>
  <si>
    <t>차기이월금</t>
    <phoneticPr fontId="12" type="noConversion"/>
  </si>
  <si>
    <t>차기이월금 합계</t>
    <phoneticPr fontId="12" type="noConversion"/>
  </si>
  <si>
    <t>차기이월금</t>
    <phoneticPr fontId="12" type="noConversion"/>
  </si>
  <si>
    <t>2분기 보조금</t>
    <phoneticPr fontId="12" type="noConversion"/>
  </si>
  <si>
    <t>3분기 보조금</t>
    <phoneticPr fontId="12" type="noConversion"/>
  </si>
  <si>
    <t>시군구보조금</t>
    <phoneticPr fontId="12" type="noConversion"/>
  </si>
  <si>
    <t>시도보조금</t>
    <phoneticPr fontId="12" type="noConversion"/>
  </si>
  <si>
    <t>4분기 보조금</t>
    <phoneticPr fontId="12" type="noConversion"/>
  </si>
  <si>
    <t>다가</t>
    <phoneticPr fontId="12" type="noConversion"/>
  </si>
  <si>
    <t>강북구청</t>
    <phoneticPr fontId="12" type="noConversion"/>
  </si>
  <si>
    <t>서울시청</t>
    <phoneticPr fontId="12" type="noConversion"/>
  </si>
  <si>
    <t>상반기 보조금</t>
    <phoneticPr fontId="12" type="noConversion"/>
  </si>
  <si>
    <t>하반기 보조금</t>
    <phoneticPr fontId="12" type="noConversion"/>
  </si>
  <si>
    <t>1인가구</t>
    <phoneticPr fontId="12" type="noConversion"/>
  </si>
  <si>
    <t>서울시청</t>
    <phoneticPr fontId="12" type="noConversion"/>
  </si>
  <si>
    <t>시도보조금</t>
    <phoneticPr fontId="12" type="noConversion"/>
  </si>
  <si>
    <t>3분기 보조금</t>
    <phoneticPr fontId="12" type="noConversion"/>
  </si>
  <si>
    <t>1분기 보조금</t>
    <phoneticPr fontId="12" type="noConversion"/>
  </si>
  <si>
    <t>종사자수당</t>
    <phoneticPr fontId="12" type="noConversion"/>
  </si>
  <si>
    <t>종사자수당</t>
    <phoneticPr fontId="12" type="noConversion"/>
  </si>
  <si>
    <t>기타후생경비</t>
    <phoneticPr fontId="12" type="noConversion"/>
  </si>
  <si>
    <t>시설비</t>
    <phoneticPr fontId="12" type="noConversion"/>
  </si>
  <si>
    <t>이자</t>
    <phoneticPr fontId="12" type="noConversion"/>
  </si>
  <si>
    <t>이자</t>
    <phoneticPr fontId="12" type="noConversion"/>
  </si>
  <si>
    <t>이자</t>
    <phoneticPr fontId="12" type="noConversion"/>
  </si>
  <si>
    <t>다문화특성화사업
(통번역)</t>
    <phoneticPr fontId="12" type="noConversion"/>
  </si>
  <si>
    <t>다문화특성화사업
(이중언어)</t>
    <phoneticPr fontId="12" type="noConversion"/>
  </si>
  <si>
    <t>다문화특성화사업
(방문교육)</t>
    <phoneticPr fontId="12" type="noConversion"/>
  </si>
  <si>
    <t>잡수입 합계</t>
    <phoneticPr fontId="12" type="noConversion"/>
  </si>
  <si>
    <t>사업비</t>
    <phoneticPr fontId="12" type="noConversion"/>
  </si>
  <si>
    <t>4분기 보조금</t>
    <phoneticPr fontId="12" type="noConversion"/>
  </si>
  <si>
    <t>다문화특성화사업
(역량강화)</t>
    <phoneticPr fontId="12" type="noConversion"/>
  </si>
  <si>
    <t>다문화특성화사업
(언어발달)</t>
    <phoneticPr fontId="12" type="noConversion"/>
  </si>
  <si>
    <t>다문화특성화사업
(역량강화)</t>
    <phoneticPr fontId="12" type="noConversion"/>
  </si>
  <si>
    <t>1분기 보조금</t>
    <phoneticPr fontId="12" type="noConversion"/>
  </si>
  <si>
    <t>2분기 보조금</t>
    <phoneticPr fontId="12" type="noConversion"/>
  </si>
  <si>
    <t>시군구보조금</t>
    <phoneticPr fontId="12" type="noConversion"/>
  </si>
  <si>
    <t>강북구청</t>
    <phoneticPr fontId="12" type="noConversion"/>
  </si>
  <si>
    <t>3분기 보조금</t>
    <phoneticPr fontId="12" type="noConversion"/>
  </si>
  <si>
    <t>1인가구</t>
    <phoneticPr fontId="12" type="noConversion"/>
  </si>
  <si>
    <t>1분기 보조금</t>
    <phoneticPr fontId="12" type="noConversion"/>
  </si>
  <si>
    <t>2분기 보조금</t>
    <phoneticPr fontId="12" type="noConversion"/>
  </si>
  <si>
    <t>4분기 보조금</t>
    <phoneticPr fontId="12" type="noConversion"/>
  </si>
  <si>
    <t>연간 보조금</t>
    <phoneticPr fontId="12" type="noConversion"/>
  </si>
  <si>
    <t>시군구보조금</t>
    <phoneticPr fontId="12" type="noConversion"/>
  </si>
  <si>
    <t>강북구청</t>
    <phoneticPr fontId="12" type="noConversion"/>
  </si>
  <si>
    <t>1분기 보조금</t>
    <phoneticPr fontId="12" type="noConversion"/>
  </si>
  <si>
    <t>2분기 보조금</t>
    <phoneticPr fontId="12" type="noConversion"/>
  </si>
  <si>
    <t>시군구보조금</t>
    <phoneticPr fontId="12" type="noConversion"/>
  </si>
  <si>
    <t>3분기 보조금</t>
    <phoneticPr fontId="12" type="noConversion"/>
  </si>
  <si>
    <t>4분기 보조금</t>
    <phoneticPr fontId="12" type="noConversion"/>
  </si>
  <si>
    <t>다가</t>
    <phoneticPr fontId="12" type="noConversion"/>
  </si>
  <si>
    <t>다가</t>
    <phoneticPr fontId="12" type="noConversion"/>
  </si>
  <si>
    <t>3분기 보조금</t>
    <phoneticPr fontId="12" type="noConversion"/>
  </si>
  <si>
    <t>서울시자조모임</t>
    <phoneticPr fontId="12" type="noConversion"/>
  </si>
  <si>
    <t>연간 보조금</t>
    <phoneticPr fontId="12" type="noConversion"/>
  </si>
  <si>
    <t>장난감도서관 연회비</t>
    <phoneticPr fontId="12" type="noConversion"/>
  </si>
  <si>
    <t>사회보험부담금</t>
    <phoneticPr fontId="12" type="noConversion"/>
  </si>
  <si>
    <t>퇴직금 및 퇴직적립금</t>
    <phoneticPr fontId="12" type="noConversion"/>
  </si>
  <si>
    <t>다문화가족지원센터
사업비</t>
    <phoneticPr fontId="12" type="noConversion"/>
  </si>
  <si>
    <t>인건비 및 운영비,사업비</t>
    <phoneticPr fontId="12" type="noConversion"/>
  </si>
  <si>
    <t>인건비 및 운영비,사업비</t>
    <phoneticPr fontId="12" type="noConversion"/>
  </si>
  <si>
    <t>다문화가족 방문교육사업비</t>
    <phoneticPr fontId="12" type="noConversion"/>
  </si>
  <si>
    <t>공동육아나눔터 사업비</t>
    <phoneticPr fontId="12" type="noConversion"/>
  </si>
  <si>
    <t>서울가족학교
사업비</t>
    <phoneticPr fontId="12" type="noConversion"/>
  </si>
  <si>
    <t>공동육아나눔터
사업비</t>
    <phoneticPr fontId="12" type="noConversion"/>
  </si>
  <si>
    <t>1인가구지원
사업비</t>
    <phoneticPr fontId="12" type="noConversion"/>
  </si>
  <si>
    <t>진행비</t>
    <phoneticPr fontId="12" type="noConversion"/>
  </si>
  <si>
    <t>기관운영비</t>
    <phoneticPr fontId="12" type="noConversion"/>
  </si>
  <si>
    <t>회의비</t>
    <phoneticPr fontId="12" type="noConversion"/>
  </si>
  <si>
    <t>기관운영비</t>
    <phoneticPr fontId="12" type="noConversion"/>
  </si>
  <si>
    <t>이자</t>
    <phoneticPr fontId="12" type="noConversion"/>
  </si>
  <si>
    <t>이자</t>
    <phoneticPr fontId="12" type="noConversion"/>
  </si>
  <si>
    <t>시도보조금</t>
    <phoneticPr fontId="12" type="noConversion"/>
  </si>
  <si>
    <t>통장이자</t>
    <phoneticPr fontId="12" type="noConversion"/>
  </si>
  <si>
    <t>통장이자</t>
    <phoneticPr fontId="12" type="noConversion"/>
  </si>
  <si>
    <t>건강가정지원센터</t>
    <phoneticPr fontId="12" type="noConversion"/>
  </si>
  <si>
    <t>반환금</t>
    <phoneticPr fontId="12" type="noConversion"/>
  </si>
  <si>
    <t>반환금</t>
    <phoneticPr fontId="12" type="noConversion"/>
  </si>
  <si>
    <t>프로그램이용수수료, 인쇄및홍보비, 사무용품및소모품비 등</t>
    <phoneticPr fontId="12" type="noConversion"/>
  </si>
  <si>
    <t>설치공사비</t>
    <phoneticPr fontId="12" type="noConversion"/>
  </si>
  <si>
    <t>자산구입비</t>
    <phoneticPr fontId="12" type="noConversion"/>
  </si>
  <si>
    <t>건강가정지원센터</t>
    <phoneticPr fontId="12" type="noConversion"/>
  </si>
  <si>
    <t>취약위기가족지원사업</t>
    <phoneticPr fontId="12" type="noConversion"/>
  </si>
  <si>
    <t>국고보조금</t>
    <phoneticPr fontId="12" type="noConversion"/>
  </si>
  <si>
    <t>시도보조금</t>
    <phoneticPr fontId="12" type="noConversion"/>
  </si>
  <si>
    <t>시군구보조금</t>
    <phoneticPr fontId="12" type="noConversion"/>
  </si>
  <si>
    <t>이자</t>
    <phoneticPr fontId="12" type="noConversion"/>
  </si>
  <si>
    <t>시스템이자</t>
    <phoneticPr fontId="12" type="noConversion"/>
  </si>
  <si>
    <t>통장이자</t>
    <phoneticPr fontId="12" type="noConversion"/>
  </si>
  <si>
    <t>통장이자</t>
    <phoneticPr fontId="12" type="noConversion"/>
  </si>
  <si>
    <t>건물시설유지비</t>
    <phoneticPr fontId="12" type="noConversion"/>
  </si>
  <si>
    <t>시도보조금</t>
    <phoneticPr fontId="12" type="noConversion"/>
  </si>
  <si>
    <t>종사자수당-5종수당(건가)</t>
    <phoneticPr fontId="12" type="noConversion"/>
  </si>
  <si>
    <t>종사자수당-5종수당(건가)</t>
    <phoneticPr fontId="12" type="noConversion"/>
  </si>
  <si>
    <t>시스템이자</t>
    <phoneticPr fontId="12" type="noConversion"/>
  </si>
  <si>
    <t>종사자수당-조정수당(건가)</t>
    <phoneticPr fontId="12" type="noConversion"/>
  </si>
  <si>
    <t>1분기 보조금</t>
    <phoneticPr fontId="12" type="noConversion"/>
  </si>
  <si>
    <t>건가</t>
    <phoneticPr fontId="12" type="noConversion"/>
  </si>
  <si>
    <t>2분기 보조금</t>
    <phoneticPr fontId="12" type="noConversion"/>
  </si>
  <si>
    <t>3분기 보조금</t>
    <phoneticPr fontId="12" type="noConversion"/>
  </si>
  <si>
    <t>4분기 보조금</t>
    <phoneticPr fontId="12" type="noConversion"/>
  </si>
  <si>
    <t>종사자수당-복지포인트(건가)</t>
    <phoneticPr fontId="12" type="noConversion"/>
  </si>
  <si>
    <t>이자</t>
    <phoneticPr fontId="12" type="noConversion"/>
  </si>
  <si>
    <t>다문화가족지원센터</t>
    <phoneticPr fontId="12" type="noConversion"/>
  </si>
  <si>
    <t>다문화가족지원센터</t>
    <phoneticPr fontId="12" type="noConversion"/>
  </si>
  <si>
    <t>다문화가족자녀지원사업</t>
    <phoneticPr fontId="12" type="noConversion"/>
  </si>
  <si>
    <t>다문화가족자녀지원 사업비</t>
    <phoneticPr fontId="12" type="noConversion"/>
  </si>
  <si>
    <t>출장비, 교통비</t>
    <phoneticPr fontId="12" type="noConversion"/>
  </si>
  <si>
    <t>차량유류대, 차량정비유지비, 차량소모품비</t>
    <phoneticPr fontId="12" type="noConversion"/>
  </si>
  <si>
    <t>결혼이민자취업지원사업</t>
    <phoneticPr fontId="12" type="noConversion"/>
  </si>
  <si>
    <t>결혼이민자취업지원사업</t>
    <phoneticPr fontId="12" type="noConversion"/>
  </si>
  <si>
    <t>결혼이민자취업지원 사업비</t>
    <phoneticPr fontId="12" type="noConversion"/>
  </si>
  <si>
    <t>종사자수당(다가)</t>
    <phoneticPr fontId="12" type="noConversion"/>
  </si>
  <si>
    <t>종사자수당(다가)</t>
    <phoneticPr fontId="12" type="noConversion"/>
  </si>
  <si>
    <t>다문화특성화사업(방문교육)</t>
    <phoneticPr fontId="12" type="noConversion"/>
  </si>
  <si>
    <t>다문화특성화사업(방문교육)</t>
    <phoneticPr fontId="12" type="noConversion"/>
  </si>
  <si>
    <t>다문화가족자녀 언어발달지원사업비</t>
    <phoneticPr fontId="12" type="noConversion"/>
  </si>
  <si>
    <t>인건비 및 운영비,사업비</t>
    <phoneticPr fontId="12" type="noConversion"/>
  </si>
  <si>
    <t>다문화특성화사업(언어발달)</t>
    <phoneticPr fontId="12" type="noConversion"/>
  </si>
  <si>
    <t>결혼이민자역량강화 사업비</t>
    <phoneticPr fontId="12" type="noConversion"/>
  </si>
  <si>
    <t>인건비 및 운영비, 사업비</t>
    <phoneticPr fontId="12" type="noConversion"/>
  </si>
  <si>
    <t>다문화특성화사업(역량강화)</t>
    <phoneticPr fontId="12" type="noConversion"/>
  </si>
  <si>
    <t>이중언어교육지원 사업비</t>
    <phoneticPr fontId="12" type="noConversion"/>
  </si>
  <si>
    <t>다가특성화
사업비</t>
    <phoneticPr fontId="12" type="noConversion"/>
  </si>
  <si>
    <t>다문화특성화사업(이중언어)</t>
    <phoneticPr fontId="12" type="noConversion"/>
  </si>
  <si>
    <t>결혼이민자통번역서비스 사업비</t>
    <phoneticPr fontId="12" type="noConversion"/>
  </si>
  <si>
    <t>다문화특성화사업(통번역)</t>
    <phoneticPr fontId="12" type="noConversion"/>
  </si>
  <si>
    <t>공동육아나눔터사업</t>
    <phoneticPr fontId="12" type="noConversion"/>
  </si>
  <si>
    <t>공동육아나눔터사업</t>
    <phoneticPr fontId="12" type="noConversion"/>
  </si>
  <si>
    <t>센터외부위원비, 네트워크회의비</t>
    <phoneticPr fontId="12" type="noConversion"/>
  </si>
  <si>
    <t>공육</t>
    <phoneticPr fontId="12" type="noConversion"/>
  </si>
  <si>
    <t>종사자수당</t>
    <phoneticPr fontId="12" type="noConversion"/>
  </si>
  <si>
    <t>시군구보조금</t>
    <phoneticPr fontId="12" type="noConversion"/>
  </si>
  <si>
    <t>반환금</t>
    <phoneticPr fontId="12" type="noConversion"/>
  </si>
  <si>
    <t>가족학교</t>
    <phoneticPr fontId="12" type="noConversion"/>
  </si>
  <si>
    <t>가족학교</t>
    <phoneticPr fontId="12" type="noConversion"/>
  </si>
  <si>
    <t>서울가족학교사업</t>
    <phoneticPr fontId="12" type="noConversion"/>
  </si>
  <si>
    <t>서울가족학교사업</t>
    <phoneticPr fontId="12" type="noConversion"/>
  </si>
  <si>
    <t>가족학교</t>
    <phoneticPr fontId="12" type="noConversion"/>
  </si>
  <si>
    <t>통장이자</t>
    <phoneticPr fontId="12" type="noConversion"/>
  </si>
  <si>
    <t>서울가족학교사업</t>
    <phoneticPr fontId="12" type="noConversion"/>
  </si>
  <si>
    <t>건가</t>
    <phoneticPr fontId="12" type="noConversion"/>
  </si>
  <si>
    <t>꿈동이가족사업</t>
    <phoneticPr fontId="15" type="noConversion"/>
  </si>
  <si>
    <t>꿈동이가족사업</t>
    <phoneticPr fontId="12" type="noConversion"/>
  </si>
  <si>
    <t>반환금</t>
    <phoneticPr fontId="15" type="noConversion"/>
  </si>
  <si>
    <t>공육</t>
    <phoneticPr fontId="12" type="noConversion"/>
  </si>
  <si>
    <t>돌봄품앗이사업</t>
    <phoneticPr fontId="12" type="noConversion"/>
  </si>
  <si>
    <t>돌봄품앗이사업</t>
    <phoneticPr fontId="12" type="noConversion"/>
  </si>
  <si>
    <t>통장이자</t>
    <phoneticPr fontId="12" type="noConversion"/>
  </si>
  <si>
    <t>돌봄품앗이사업</t>
    <phoneticPr fontId="12" type="noConversion"/>
  </si>
  <si>
    <t>장난감도서관사업</t>
    <phoneticPr fontId="12" type="noConversion"/>
  </si>
  <si>
    <t>장난감도서관사업</t>
    <phoneticPr fontId="12" type="noConversion"/>
  </si>
  <si>
    <t>1인가구지원센터(인건비)</t>
    <phoneticPr fontId="12" type="noConversion"/>
  </si>
  <si>
    <t>시군구보조금</t>
    <phoneticPr fontId="12" type="noConversion"/>
  </si>
  <si>
    <t>1인가구지원센터(운영비)</t>
    <phoneticPr fontId="12" type="noConversion"/>
  </si>
  <si>
    <t>상반기 보조금</t>
    <phoneticPr fontId="12" type="noConversion"/>
  </si>
  <si>
    <t>하반기 보조금</t>
    <phoneticPr fontId="12" type="noConversion"/>
  </si>
  <si>
    <t>1인가구지원센터(사업비)</t>
    <phoneticPr fontId="12" type="noConversion"/>
  </si>
  <si>
    <t>1인가구지원센터(복지포인트)</t>
    <phoneticPr fontId="12" type="noConversion"/>
  </si>
  <si>
    <t>1인가구지원사업(안심장비)</t>
    <phoneticPr fontId="12" type="noConversion"/>
  </si>
  <si>
    <t>건가</t>
    <phoneticPr fontId="12" type="noConversion"/>
  </si>
  <si>
    <t>건가</t>
    <phoneticPr fontId="12" type="noConversion"/>
  </si>
  <si>
    <t>공육</t>
    <phoneticPr fontId="12" type="noConversion"/>
  </si>
  <si>
    <t>다가</t>
    <phoneticPr fontId="12" type="noConversion"/>
  </si>
  <si>
    <t>4차 보조금</t>
    <phoneticPr fontId="12" type="noConversion"/>
  </si>
  <si>
    <t>특성화</t>
    <phoneticPr fontId="12" type="noConversion"/>
  </si>
  <si>
    <t>특성화</t>
    <phoneticPr fontId="12" type="noConversion"/>
  </si>
  <si>
    <t>특성화</t>
    <phoneticPr fontId="12" type="noConversion"/>
  </si>
  <si>
    <t>특성화</t>
    <phoneticPr fontId="12" type="noConversion"/>
  </si>
  <si>
    <t>특성화</t>
    <phoneticPr fontId="12" type="noConversion"/>
  </si>
  <si>
    <t>특성화</t>
    <phoneticPr fontId="12" type="noConversion"/>
  </si>
  <si>
    <t>결혼이민자취업지원사업</t>
    <phoneticPr fontId="12" type="noConversion"/>
  </si>
  <si>
    <t>서울시자조모임사업</t>
    <phoneticPr fontId="12" type="noConversion"/>
  </si>
  <si>
    <t>기타보조금 합계</t>
    <phoneticPr fontId="12" type="noConversion"/>
  </si>
  <si>
    <t>축제부스운영사업</t>
    <phoneticPr fontId="12" type="noConversion"/>
  </si>
  <si>
    <t>서울시상담특화사업</t>
    <phoneticPr fontId="12" type="noConversion"/>
  </si>
  <si>
    <t>사례비 및 진행비</t>
    <phoneticPr fontId="12" type="noConversion"/>
  </si>
  <si>
    <t>장난감연회비사업</t>
    <phoneticPr fontId="12" type="noConversion"/>
  </si>
  <si>
    <t>방문교육본인부담금사업</t>
    <phoneticPr fontId="12" type="noConversion"/>
  </si>
  <si>
    <t>잡수입</t>
    <phoneticPr fontId="12" type="noConversion"/>
  </si>
  <si>
    <t>반환금</t>
    <phoneticPr fontId="15" type="noConversion"/>
  </si>
  <si>
    <t>통장이자</t>
    <phoneticPr fontId="12" type="noConversion"/>
  </si>
  <si>
    <t>이용자 본인부담금</t>
    <phoneticPr fontId="12" type="noConversion"/>
  </si>
  <si>
    <t>전년도 이월금</t>
    <phoneticPr fontId="12" type="noConversion"/>
  </si>
  <si>
    <t>전년도이월금 합계</t>
    <phoneticPr fontId="12" type="noConversion"/>
  </si>
  <si>
    <t>방문교육본인부담금사업</t>
    <phoneticPr fontId="12" type="noConversion"/>
  </si>
  <si>
    <t>특성화</t>
    <phoneticPr fontId="12" type="noConversion"/>
  </si>
  <si>
    <t>장난감연회비사업</t>
    <phoneticPr fontId="12" type="noConversion"/>
  </si>
  <si>
    <t>공육</t>
    <phoneticPr fontId="12" type="noConversion"/>
  </si>
  <si>
    <t>2025년 정부보조금 명세서</t>
    <phoneticPr fontId="12" type="noConversion"/>
  </si>
  <si>
    <t>2025.01.24.</t>
    <phoneticPr fontId="12" type="noConversion"/>
  </si>
  <si>
    <t>2025.05.22.</t>
    <phoneticPr fontId="12" type="noConversion"/>
  </si>
  <si>
    <t>2025.09.16.</t>
    <phoneticPr fontId="12" type="noConversion"/>
  </si>
  <si>
    <t>2025.11.21.</t>
    <phoneticPr fontId="12" type="noConversion"/>
  </si>
  <si>
    <t>2025.02.10.</t>
    <phoneticPr fontId="12" type="noConversion"/>
  </si>
  <si>
    <t>2025.08.01.</t>
    <phoneticPr fontId="12" type="noConversion"/>
  </si>
  <si>
    <t>2025.11.14.</t>
    <phoneticPr fontId="12" type="noConversion"/>
  </si>
  <si>
    <t>다문화가족자녀지원사업
(진로설계지원)</t>
    <phoneticPr fontId="12" type="noConversion"/>
  </si>
  <si>
    <t>2025.11.14.</t>
    <phoneticPr fontId="12" type="noConversion"/>
  </si>
  <si>
    <t>국고보조금</t>
    <phoneticPr fontId="12" type="noConversion"/>
  </si>
  <si>
    <t>다문화가족자녀지원사업
(기초학습지원)</t>
    <phoneticPr fontId="12" type="noConversion"/>
  </si>
  <si>
    <t>성평등가족부</t>
    <phoneticPr fontId="12" type="noConversion"/>
  </si>
  <si>
    <t>2025.01.31.</t>
    <phoneticPr fontId="12" type="noConversion"/>
  </si>
  <si>
    <t>국고보조금</t>
    <phoneticPr fontId="12" type="noConversion"/>
  </si>
  <si>
    <t>2025.05.23.</t>
    <phoneticPr fontId="12" type="noConversion"/>
  </si>
  <si>
    <t>1분기 보조금</t>
    <phoneticPr fontId="12" type="noConversion"/>
  </si>
  <si>
    <t>2분기 보조금</t>
    <phoneticPr fontId="12" type="noConversion"/>
  </si>
  <si>
    <t>3분기 보조금</t>
    <phoneticPr fontId="12" type="noConversion"/>
  </si>
  <si>
    <t>4분기 보조금</t>
    <phoneticPr fontId="12" type="noConversion"/>
  </si>
  <si>
    <t>다문화가족자녀지원사업
(교육활동비)</t>
    <phoneticPr fontId="12" type="noConversion"/>
  </si>
  <si>
    <t>2025.11.03.</t>
    <phoneticPr fontId="12" type="noConversion"/>
  </si>
  <si>
    <t>2025.04.22.</t>
    <phoneticPr fontId="12" type="noConversion"/>
  </si>
  <si>
    <t>성평등가족부</t>
    <phoneticPr fontId="12" type="noConversion"/>
  </si>
  <si>
    <t>2025.05.23.</t>
    <phoneticPr fontId="12" type="noConversion"/>
  </si>
  <si>
    <t>성평등가족부</t>
    <phoneticPr fontId="12" type="noConversion"/>
  </si>
  <si>
    <t>결혼이민자취업지원사업</t>
    <phoneticPr fontId="12" type="noConversion"/>
  </si>
  <si>
    <t>2025.04.21.</t>
    <phoneticPr fontId="12" type="noConversion"/>
  </si>
  <si>
    <t>2025.07.23.</t>
    <phoneticPr fontId="12" type="noConversion"/>
  </si>
  <si>
    <t>공동육아나눔터사업</t>
    <phoneticPr fontId="12" type="noConversion"/>
  </si>
  <si>
    <t>2025.11.05.</t>
    <phoneticPr fontId="12" type="noConversion"/>
  </si>
  <si>
    <t>2025.08.01.</t>
    <phoneticPr fontId="12" type="noConversion"/>
  </si>
  <si>
    <t>2025.11.25.</t>
    <phoneticPr fontId="12" type="noConversion"/>
  </si>
  <si>
    <t>2025.02.10.</t>
    <phoneticPr fontId="12" type="noConversion"/>
  </si>
  <si>
    <t>2025.05.23.</t>
    <phoneticPr fontId="12" type="noConversion"/>
  </si>
  <si>
    <t>2025.05.27.</t>
    <phoneticPr fontId="12" type="noConversion"/>
  </si>
  <si>
    <t>2025년 인건비 명세서</t>
    <phoneticPr fontId="12" type="noConversion"/>
  </si>
  <si>
    <t>전기가스수도요금, 인터넷및전화요금, 기타공공요금</t>
    <phoneticPr fontId="12" type="noConversion"/>
  </si>
  <si>
    <t>법정의무교육비, 센터자체업무진행비, 워크샵비 등</t>
    <phoneticPr fontId="12" type="noConversion"/>
  </si>
  <si>
    <t>세금, 시설보험료, 협회비</t>
    <phoneticPr fontId="12" type="noConversion"/>
  </si>
  <si>
    <t>반환일</t>
    <phoneticPr fontId="12" type="noConversion"/>
  </si>
  <si>
    <t>2025년 반환금 명세서</t>
    <phoneticPr fontId="12" type="noConversion"/>
  </si>
  <si>
    <t>2025.12.30.</t>
    <phoneticPr fontId="12" type="noConversion"/>
  </si>
  <si>
    <t>2025년 세입결산서</t>
    <phoneticPr fontId="12" type="noConversion"/>
  </si>
  <si>
    <t>2025년 세출결산서</t>
    <phoneticPr fontId="12" type="noConversion"/>
  </si>
  <si>
    <t>2025.12.31.</t>
    <phoneticPr fontId="12" type="noConversion"/>
  </si>
  <si>
    <t>2025.12.31.</t>
    <phoneticPr fontId="12" type="noConversion"/>
  </si>
  <si>
    <t>건강가정지원센터 사업비</t>
    <phoneticPr fontId="12" type="noConversion"/>
  </si>
  <si>
    <t>취약위기가족지원 사업비</t>
    <phoneticPr fontId="12" type="noConversion"/>
  </si>
  <si>
    <t>3분기 보조금</t>
    <phoneticPr fontId="12" type="noConversion"/>
  </si>
  <si>
    <t>4분기 보조금</t>
    <phoneticPr fontId="12" type="noConversion"/>
  </si>
  <si>
    <t>2025.01.24.</t>
    <phoneticPr fontId="12" type="noConversion"/>
  </si>
  <si>
    <t>종사자수당
(5종수당)</t>
    <phoneticPr fontId="12" type="noConversion"/>
  </si>
  <si>
    <t>2025.05.26.</t>
    <phoneticPr fontId="12" type="noConversion"/>
  </si>
  <si>
    <t>2025.09.12.</t>
    <phoneticPr fontId="12" type="noConversion"/>
  </si>
  <si>
    <t>2025.12.24.</t>
    <phoneticPr fontId="12" type="noConversion"/>
  </si>
  <si>
    <t>시도보조금</t>
    <phoneticPr fontId="12" type="noConversion"/>
  </si>
  <si>
    <t>서울시청</t>
    <phoneticPr fontId="12" type="noConversion"/>
  </si>
  <si>
    <t>반환금</t>
    <phoneticPr fontId="12" type="noConversion"/>
  </si>
  <si>
    <t>4분기 보조금</t>
    <phoneticPr fontId="12" type="noConversion"/>
  </si>
  <si>
    <t>2025.12.29.</t>
    <phoneticPr fontId="12" type="noConversion"/>
  </si>
  <si>
    <t>종사자수당(조정수당)</t>
    <phoneticPr fontId="12" type="noConversion"/>
  </si>
  <si>
    <t>2025.08.29.</t>
    <phoneticPr fontId="12" type="noConversion"/>
  </si>
  <si>
    <t>종사자수당(복지포인트)</t>
    <phoneticPr fontId="12" type="noConversion"/>
  </si>
  <si>
    <t>2025년 잡수입 명세서</t>
    <phoneticPr fontId="12" type="noConversion"/>
  </si>
  <si>
    <t>다문화가족지원센터 사업비</t>
    <phoneticPr fontId="12" type="noConversion"/>
  </si>
  <si>
    <t>2025.12.30.</t>
    <phoneticPr fontId="12" type="noConversion"/>
  </si>
  <si>
    <t>2025.12.30.</t>
    <phoneticPr fontId="12" type="noConversion"/>
  </si>
  <si>
    <t>다문화가족자녀지원사업(진로)</t>
    <phoneticPr fontId="12" type="noConversion"/>
  </si>
  <si>
    <t>다문화가족자녀지원사업(진로)</t>
    <phoneticPr fontId="12" type="noConversion"/>
  </si>
  <si>
    <t>다문화가족자녀지원사업(기초)</t>
    <phoneticPr fontId="12" type="noConversion"/>
  </si>
  <si>
    <t>2025.12.31.</t>
    <phoneticPr fontId="12" type="noConversion"/>
  </si>
  <si>
    <t>2025.12.31.</t>
    <phoneticPr fontId="12" type="noConversion"/>
  </si>
  <si>
    <t>2025.12.30.</t>
    <phoneticPr fontId="12" type="noConversion"/>
  </si>
  <si>
    <t>다문화가족자녀지원사업(진로)</t>
    <phoneticPr fontId="12" type="noConversion"/>
  </si>
  <si>
    <t>2025.12.30.</t>
    <phoneticPr fontId="12" type="noConversion"/>
  </si>
  <si>
    <t>다문화가족자녀지원사업(활동비)</t>
    <phoneticPr fontId="12" type="noConversion"/>
  </si>
  <si>
    <t>급여</t>
    <phoneticPr fontId="12" type="noConversion"/>
  </si>
  <si>
    <t>퇴직금 및 퇴직적립금</t>
    <phoneticPr fontId="12" type="noConversion"/>
  </si>
  <si>
    <t>사회보험부담금</t>
    <phoneticPr fontId="12" type="noConversion"/>
  </si>
  <si>
    <t>기타후생경비</t>
    <phoneticPr fontId="12" type="noConversion"/>
  </si>
  <si>
    <t>기관운영비</t>
    <phoneticPr fontId="12" type="noConversion"/>
  </si>
  <si>
    <t>회의비</t>
    <phoneticPr fontId="12" type="noConversion"/>
  </si>
  <si>
    <t>여비</t>
    <phoneticPr fontId="12" type="noConversion"/>
  </si>
  <si>
    <t>수용비 및 수수료</t>
    <phoneticPr fontId="12" type="noConversion"/>
  </si>
  <si>
    <t>공공요금</t>
    <phoneticPr fontId="12" type="noConversion"/>
  </si>
  <si>
    <t>제세공과금</t>
    <phoneticPr fontId="12" type="noConversion"/>
  </si>
  <si>
    <t>차량비</t>
    <phoneticPr fontId="12" type="noConversion"/>
  </si>
  <si>
    <t>기타운영비</t>
    <phoneticPr fontId="12" type="noConversion"/>
  </si>
  <si>
    <t>시설비</t>
    <phoneticPr fontId="12" type="noConversion"/>
  </si>
  <si>
    <t>자산취득비</t>
    <phoneticPr fontId="12" type="noConversion"/>
  </si>
  <si>
    <t>시설장비유지비</t>
    <phoneticPr fontId="12" type="noConversion"/>
  </si>
  <si>
    <t>건가 사업비</t>
    <phoneticPr fontId="12" type="noConversion"/>
  </si>
  <si>
    <t>다가 사업비</t>
    <phoneticPr fontId="12" type="noConversion"/>
  </si>
  <si>
    <t>반환금</t>
    <phoneticPr fontId="12" type="noConversion"/>
  </si>
  <si>
    <t>강북가족친화사업</t>
    <phoneticPr fontId="12" type="noConversion"/>
  </si>
  <si>
    <t>2025.02.03.</t>
    <phoneticPr fontId="12" type="noConversion"/>
  </si>
  <si>
    <t>서울가족학교사업</t>
    <phoneticPr fontId="12" type="noConversion"/>
  </si>
  <si>
    <t>2025.04.25.</t>
    <phoneticPr fontId="12" type="noConversion"/>
  </si>
  <si>
    <t>2025.07.25.</t>
    <phoneticPr fontId="12" type="noConversion"/>
  </si>
  <si>
    <t>2025.10.24.</t>
    <phoneticPr fontId="12" type="noConversion"/>
  </si>
  <si>
    <t>보조금수입</t>
    <phoneticPr fontId="12" type="noConversion"/>
  </si>
  <si>
    <t>2025.05.12.</t>
    <phoneticPr fontId="12" type="noConversion"/>
  </si>
  <si>
    <t>1인가구지원사업(일인일상)</t>
    <phoneticPr fontId="12" type="noConversion"/>
  </si>
  <si>
    <t>2025.04.18.</t>
    <phoneticPr fontId="12" type="noConversion"/>
  </si>
  <si>
    <t>1인가구지원사업(행복한밥상)</t>
    <phoneticPr fontId="12" type="noConversion"/>
  </si>
  <si>
    <t>2025.04.11.</t>
    <phoneticPr fontId="12" type="noConversion"/>
  </si>
  <si>
    <t>1인가구지원사업(혼밥탈출)</t>
    <phoneticPr fontId="12" type="noConversion"/>
  </si>
  <si>
    <t>2025.07.11.</t>
    <phoneticPr fontId="12" type="noConversion"/>
  </si>
  <si>
    <t>1인가구지원사업(공간개선)</t>
    <phoneticPr fontId="12" type="noConversion"/>
  </si>
  <si>
    <t>2025.01.24.</t>
    <phoneticPr fontId="12" type="noConversion"/>
  </si>
  <si>
    <t>4분기 보조금</t>
    <phoneticPr fontId="12" type="noConversion"/>
  </si>
  <si>
    <t>2025.03.11.</t>
    <phoneticPr fontId="12" type="noConversion"/>
  </si>
  <si>
    <t>2025.05.20.</t>
    <phoneticPr fontId="12" type="noConversion"/>
  </si>
  <si>
    <t>2025.11.18.</t>
    <phoneticPr fontId="12" type="noConversion"/>
  </si>
  <si>
    <t>2025.03.10.</t>
    <phoneticPr fontId="12" type="noConversion"/>
  </si>
  <si>
    <t>2025.07.01.</t>
    <phoneticPr fontId="12" type="noConversion"/>
  </si>
  <si>
    <t>2025.03.31.</t>
    <phoneticPr fontId="12" type="noConversion"/>
  </si>
  <si>
    <t>2025.08.29.</t>
    <phoneticPr fontId="12" type="noConversion"/>
  </si>
  <si>
    <t>2025년 사업수입명세서</t>
    <phoneticPr fontId="12" type="noConversion"/>
  </si>
  <si>
    <t>2025년 기타보조금 수입명세서</t>
    <phoneticPr fontId="12" type="noConversion"/>
  </si>
  <si>
    <t>2025.05.12.</t>
    <phoneticPr fontId="12" type="noConversion"/>
  </si>
  <si>
    <t>2025년 전년도이월금명세서</t>
    <phoneticPr fontId="12" type="noConversion"/>
  </si>
  <si>
    <t>2025.03.31.</t>
    <phoneticPr fontId="12" type="noConversion"/>
  </si>
  <si>
    <t>2025.01.24.</t>
    <phoneticPr fontId="12" type="noConversion"/>
  </si>
  <si>
    <t>2025.04.25.</t>
    <phoneticPr fontId="12" type="noConversion"/>
  </si>
  <si>
    <t>2025.06.04.</t>
    <phoneticPr fontId="12" type="noConversion"/>
  </si>
  <si>
    <t>2025.08.21.</t>
    <phoneticPr fontId="12" type="noConversion"/>
  </si>
  <si>
    <t>1인가구</t>
    <phoneticPr fontId="12" type="noConversion"/>
  </si>
  <si>
    <t>건가</t>
    <phoneticPr fontId="12" type="noConversion"/>
  </si>
  <si>
    <t>특성화 사업비</t>
    <phoneticPr fontId="12" type="noConversion"/>
  </si>
  <si>
    <t>공육 사업비</t>
    <phoneticPr fontId="12" type="noConversion"/>
  </si>
  <si>
    <t>가족학교사업비</t>
    <phoneticPr fontId="12" type="noConversion"/>
  </si>
  <si>
    <t>1인가구 사업비</t>
    <phoneticPr fontId="12" type="noConversion"/>
  </si>
  <si>
    <t>시설비 합계</t>
    <phoneticPr fontId="12" type="noConversion"/>
  </si>
  <si>
    <t>사업비 합계</t>
    <phoneticPr fontId="12" type="noConversion"/>
  </si>
  <si>
    <t>잡지출 합계</t>
    <phoneticPr fontId="12" type="noConversion"/>
  </si>
  <si>
    <t>반환금 합계</t>
    <phoneticPr fontId="12" type="noConversion"/>
  </si>
  <si>
    <t>건가 사업비</t>
    <phoneticPr fontId="12" type="noConversion"/>
  </si>
  <si>
    <t>2025년 사업비 명세서</t>
    <phoneticPr fontId="12" type="noConversion"/>
  </si>
  <si>
    <t>2025년 기타비용 명세서</t>
    <phoneticPr fontId="12" type="noConversion"/>
  </si>
  <si>
    <t>이자</t>
    <phoneticPr fontId="12" type="noConversion"/>
  </si>
  <si>
    <t>2025.01.08.</t>
    <phoneticPr fontId="12" type="noConversion"/>
  </si>
  <si>
    <t>2025.12.09.</t>
    <phoneticPr fontId="12" type="noConversion"/>
  </si>
  <si>
    <t>2025.12.26.</t>
    <phoneticPr fontId="12" type="noConversion"/>
  </si>
  <si>
    <t>2025.01.26.</t>
    <phoneticPr fontId="12" type="noConversion"/>
  </si>
  <si>
    <t>2025.12.26.</t>
    <phoneticPr fontId="12" type="noConversion"/>
  </si>
  <si>
    <t>2025.12.26.</t>
    <phoneticPr fontId="12" type="noConversion"/>
  </si>
  <si>
    <t>2025.12.26.</t>
    <phoneticPr fontId="12" type="noConversion"/>
  </si>
  <si>
    <t>1인가구공모(혼밥탈출)</t>
    <phoneticPr fontId="12" type="noConversion"/>
  </si>
  <si>
    <t>2025.12.26.</t>
    <phoneticPr fontId="12" type="noConversion"/>
  </si>
  <si>
    <t>1인가구공모(행복한밥상)</t>
    <phoneticPr fontId="12" type="noConversion"/>
  </si>
  <si>
    <t>1인가구공모(공간개선)</t>
    <phoneticPr fontId="12" type="noConversion"/>
  </si>
  <si>
    <t>2025.12.29.</t>
    <phoneticPr fontId="12" type="noConversion"/>
  </si>
  <si>
    <t>2025.12.29.</t>
    <phoneticPr fontId="12" type="noConversion"/>
  </si>
  <si>
    <t>강북가족친화사업</t>
    <phoneticPr fontId="12" type="noConversion"/>
  </si>
  <si>
    <t>2025.12.30.</t>
    <phoneticPr fontId="12" type="noConversion"/>
  </si>
  <si>
    <t>2025.12.30.</t>
    <phoneticPr fontId="12" type="noConversion"/>
  </si>
  <si>
    <t>2025.12.30.</t>
    <phoneticPr fontId="12" type="noConversion"/>
  </si>
  <si>
    <t>2025.12.31.</t>
    <phoneticPr fontId="12" type="noConversion"/>
  </si>
  <si>
    <t>2025.12.31.</t>
    <phoneticPr fontId="12" type="noConversion"/>
  </si>
  <si>
    <t>2025.12.31.</t>
    <phoneticPr fontId="12" type="noConversion"/>
  </si>
  <si>
    <t>2025년 예산</t>
    <phoneticPr fontId="12" type="noConversion"/>
  </si>
  <si>
    <t>2025년 결산</t>
    <phoneticPr fontId="12" type="noConversion"/>
  </si>
  <si>
    <t>2025년 잡지출 명세서</t>
    <phoneticPr fontId="12" type="noConversion"/>
  </si>
  <si>
    <t>잡지출</t>
    <phoneticPr fontId="12" type="noConversion"/>
  </si>
  <si>
    <t>잡지출</t>
    <phoneticPr fontId="12" type="noConversion"/>
  </si>
  <si>
    <t>잡지출 합계</t>
    <phoneticPr fontId="12" type="noConversion"/>
  </si>
  <si>
    <t>평생학습망사업</t>
    <phoneticPr fontId="12" type="noConversion"/>
  </si>
  <si>
    <t>공육</t>
    <phoneticPr fontId="12" type="noConversion"/>
  </si>
  <si>
    <t>2025년 강북구가족센터(1인가구지원센터) 세입·세출 결산서</t>
    <phoneticPr fontId="12" type="noConversion"/>
  </si>
  <si>
    <t>강북구가족센터(1인가구지원센터)</t>
    <phoneticPr fontId="12" type="noConversion"/>
  </si>
  <si>
    <t>강북구가족센터(1인가구지원센터)</t>
    <phoneticPr fontId="12" type="noConversion"/>
  </si>
  <si>
    <t>강북구가족센터(1인가구지원센터)</t>
    <phoneticPr fontId="12" type="noConversion"/>
  </si>
  <si>
    <t>강북구가족센터(1인가구지원센터)</t>
    <phoneticPr fontId="12" type="noConversion"/>
  </si>
  <si>
    <t>사회복지사실습, 포상금 등</t>
    <phoneticPr fontId="12" type="noConversion"/>
  </si>
  <si>
    <t>시스템이자</t>
    <phoneticPr fontId="12" type="noConversion"/>
  </si>
  <si>
    <t>잡수입</t>
    <phoneticPr fontId="12" type="noConversion"/>
  </si>
  <si>
    <t>이나라도움</t>
    <phoneticPr fontId="12" type="noConversion"/>
  </si>
  <si>
    <t>가족사랑의날, 맞벌이가족 등(강사비 및 진행비)</t>
    <phoneticPr fontId="12" type="noConversion"/>
  </si>
  <si>
    <t>가족상담, 사례관리 등(강사비 및 진행비)</t>
    <phoneticPr fontId="12" type="noConversion"/>
  </si>
  <si>
    <t>3대가족, 자조모임 등(강사비 및 진행비)</t>
    <phoneticPr fontId="12" type="noConversion"/>
  </si>
  <si>
    <t>진로설계, 기초학습 등(강사비 및 진행비)</t>
    <phoneticPr fontId="12" type="noConversion"/>
  </si>
  <si>
    <t>강사비 및 진행비</t>
    <phoneticPr fontId="12" type="noConversion"/>
  </si>
  <si>
    <t>상시프로그램, 장난감도서관 등(강사비 및 진행비)</t>
    <phoneticPr fontId="12" type="noConversion"/>
  </si>
  <si>
    <t>운영비 및 사업비(강사비 및 진행비)</t>
    <phoneticPr fontId="12" type="noConversion"/>
  </si>
  <si>
    <t>1인가구 공모사업비</t>
    <phoneticPr fontId="12" type="noConversion"/>
  </si>
  <si>
    <t>1인가구지원센터 사업비</t>
    <phoneticPr fontId="12" type="noConversion"/>
  </si>
  <si>
    <t>행복한밥상, 혼밥탈출 등(강사비 및 진행비)</t>
    <phoneticPr fontId="12" type="noConversion"/>
  </si>
  <si>
    <t>가족학교 사업비</t>
    <phoneticPr fontId="12" type="noConversion"/>
  </si>
  <si>
    <t>강북구가족센터(1인가구지원센터)</t>
    <phoneticPr fontId="12" type="noConversion"/>
  </si>
  <si>
    <t>통장이자이체, 사회복지실습 다과비 및 연찬회비 등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</si>
</sst>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(* #,##0_);_(* \(#,##0\);_(* &quot;-&quot;_);_(@_)"/>
    <numFmt numFmtId="177" formatCode="#,##0_ "/>
    <numFmt numFmtId="178" formatCode="&quot;₩&quot;#,##0_);[Red]\(&quot;₩&quot;#,##0\)"/>
  </numFmts>
  <fonts count="39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체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rgb="FF000000"/>
      <name val="바탕체"/>
      <family val="1"/>
      <charset val="129"/>
    </font>
    <font>
      <sz val="9"/>
      <name val="굴림"/>
      <family val="3"/>
      <charset val="129"/>
    </font>
    <font>
      <b/>
      <sz val="2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20"/>
      <name val="맑은 고딕"/>
      <family val="3"/>
      <charset val="129"/>
    </font>
    <font>
      <b/>
      <u/>
      <sz val="2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b/>
      <sz val="9"/>
      <name val="굴림"/>
      <family val="3"/>
      <charset val="129"/>
    </font>
    <font>
      <b/>
      <sz val="10"/>
      <name val="굴림"/>
      <family val="3"/>
      <charset val="129"/>
    </font>
    <font>
      <sz val="9"/>
      <name val="굴림체"/>
      <family val="3"/>
      <charset val="129"/>
    </font>
    <font>
      <b/>
      <sz val="15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name val="함초롬돋움"/>
      <family val="3"/>
      <charset val="129"/>
    </font>
    <font>
      <sz val="9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1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</borders>
  <cellStyleXfs count="35">
    <xf numFmtId="0" fontId="0" fillId="0" borderId="0">
      <alignment vertical="center"/>
    </xf>
    <xf numFmtId="0" fontId="6" fillId="0" borderId="0"/>
    <xf numFmtId="176" fontId="6" fillId="0" borderId="0"/>
    <xf numFmtId="0" fontId="11" fillId="0" borderId="0">
      <alignment vertical="center"/>
    </xf>
    <xf numFmtId="0" fontId="7" fillId="0" borderId="0"/>
    <xf numFmtId="0" fontId="8" fillId="0" borderId="0">
      <alignment vertical="center"/>
    </xf>
    <xf numFmtId="41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>
      <alignment vertical="center"/>
    </xf>
    <xf numFmtId="0" fontId="5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9" fontId="5" fillId="0" borderId="0">
      <alignment vertical="center"/>
    </xf>
    <xf numFmtId="41" fontId="8" fillId="0" borderId="0">
      <alignment vertical="center"/>
    </xf>
    <xf numFmtId="177" fontId="17" fillId="0" borderId="0"/>
    <xf numFmtId="41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42" fontId="3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77">
    <xf numFmtId="0" fontId="0" fillId="0" borderId="0" xfId="0" applyNumberFormat="1">
      <alignment vertical="center"/>
    </xf>
    <xf numFmtId="0" fontId="0" fillId="0" borderId="0" xfId="3" applyNumberFormat="1" applyFont="1">
      <alignment vertical="center"/>
    </xf>
    <xf numFmtId="177" fontId="9" fillId="3" borderId="0" xfId="5" applyNumberFormat="1" applyFont="1" applyFill="1" applyAlignment="1">
      <alignment vertical="center"/>
    </xf>
    <xf numFmtId="177" fontId="9" fillId="3" borderId="0" xfId="5" applyNumberFormat="1" applyFont="1" applyFill="1" applyAlignment="1">
      <alignment horizontal="center" vertical="center"/>
    </xf>
    <xf numFmtId="41" fontId="9" fillId="3" borderId="0" xfId="6" applyNumberFormat="1" applyFont="1" applyFill="1" applyAlignment="1">
      <alignment horizontal="left" vertical="center" indent="1"/>
    </xf>
    <xf numFmtId="177" fontId="9" fillId="3" borderId="0" xfId="5" applyNumberFormat="1" applyFont="1" applyFill="1" applyAlignment="1">
      <alignment vertical="center" shrinkToFit="1"/>
    </xf>
    <xf numFmtId="177" fontId="9" fillId="3" borderId="0" xfId="5" applyNumberFormat="1" applyFont="1" applyFill="1" applyAlignment="1">
      <alignment horizontal="right" vertical="center"/>
    </xf>
    <xf numFmtId="0" fontId="9" fillId="3" borderId="0" xfId="1" applyNumberFormat="1" applyFont="1" applyFill="1" applyAlignment="1">
      <alignment vertical="center"/>
    </xf>
    <xf numFmtId="0" fontId="9" fillId="3" borderId="0" xfId="1" applyNumberFormat="1" applyFont="1" applyFill="1" applyAlignment="1">
      <alignment horizontal="center" vertical="center"/>
    </xf>
    <xf numFmtId="0" fontId="0" fillId="0" borderId="0" xfId="0" applyNumberFormat="1" applyFont="1">
      <alignment vertical="center"/>
    </xf>
    <xf numFmtId="0" fontId="9" fillId="3" borderId="0" xfId="5" applyNumberFormat="1" applyFont="1" applyFill="1" applyAlignment="1">
      <alignment vertical="center"/>
    </xf>
    <xf numFmtId="0" fontId="10" fillId="3" borderId="0" xfId="5" applyNumberFormat="1" applyFont="1" applyFill="1" applyAlignment="1">
      <alignment vertical="center"/>
    </xf>
    <xf numFmtId="41" fontId="0" fillId="0" borderId="0" xfId="6" applyNumberFormat="1" applyFont="1" applyAlignment="1">
      <alignment vertical="center"/>
    </xf>
    <xf numFmtId="0" fontId="0" fillId="0" borderId="0" xfId="5" applyNumberFormat="1" applyFont="1" applyAlignment="1">
      <alignment vertical="center"/>
    </xf>
    <xf numFmtId="41" fontId="9" fillId="0" borderId="0" xfId="6" applyNumberFormat="1" applyFont="1" applyAlignment="1">
      <alignment vertical="center"/>
    </xf>
    <xf numFmtId="0" fontId="9" fillId="0" borderId="0" xfId="5" applyNumberFormat="1" applyFont="1" applyAlignment="1">
      <alignment vertical="center"/>
    </xf>
    <xf numFmtId="41" fontId="10" fillId="0" borderId="0" xfId="6" applyNumberFormat="1" applyFont="1" applyAlignment="1">
      <alignment vertical="center"/>
    </xf>
    <xf numFmtId="0" fontId="10" fillId="0" borderId="0" xfId="5" applyNumberFormat="1" applyFont="1" applyAlignment="1">
      <alignment vertical="center"/>
    </xf>
    <xf numFmtId="41" fontId="0" fillId="0" borderId="0" xfId="10" applyNumberFormat="1" applyFont="1">
      <alignment vertical="center"/>
    </xf>
    <xf numFmtId="0" fontId="5" fillId="0" borderId="0" xfId="14" applyNumberFormat="1">
      <alignment vertical="center"/>
    </xf>
    <xf numFmtId="0" fontId="9" fillId="4" borderId="0" xfId="1" applyNumberFormat="1" applyFont="1" applyFill="1" applyAlignment="1">
      <alignment horizontal="center" vertical="center"/>
    </xf>
    <xf numFmtId="41" fontId="0" fillId="0" borderId="0" xfId="15" applyNumberFormat="1" applyFont="1">
      <alignment vertical="center"/>
    </xf>
    <xf numFmtId="49" fontId="9" fillId="4" borderId="0" xfId="17" applyNumberFormat="1" applyFont="1" applyFill="1" applyBorder="1" applyAlignment="1">
      <alignment horizontal="center" vertical="center" wrapText="1"/>
    </xf>
    <xf numFmtId="176" fontId="9" fillId="4" borderId="0" xfId="1" applyNumberFormat="1" applyFont="1" applyFill="1" applyAlignment="1">
      <alignment horizontal="center" vertical="center"/>
    </xf>
    <xf numFmtId="177" fontId="18" fillId="3" borderId="22" xfId="4" applyNumberFormat="1" applyFont="1" applyFill="1" applyBorder="1" applyAlignment="1">
      <alignment horizontal="right" vertical="center" wrapText="1"/>
    </xf>
    <xf numFmtId="177" fontId="18" fillId="0" borderId="22" xfId="4" applyNumberFormat="1" applyFont="1" applyFill="1" applyBorder="1" applyAlignment="1">
      <alignment horizontal="right" vertical="center" wrapText="1"/>
    </xf>
    <xf numFmtId="177" fontId="21" fillId="0" borderId="1" xfId="15" applyNumberFormat="1" applyFont="1" applyBorder="1" applyAlignment="1">
      <alignment horizontal="right" vertical="center"/>
    </xf>
    <xf numFmtId="0" fontId="5" fillId="0" borderId="0" xfId="14">
      <alignment vertical="center"/>
    </xf>
    <xf numFmtId="41" fontId="11" fillId="0" borderId="0" xfId="10">
      <alignment vertical="center"/>
    </xf>
    <xf numFmtId="0" fontId="0" fillId="0" borderId="0" xfId="3" applyNumberFormat="1" applyFont="1" applyFill="1">
      <alignment vertical="center"/>
    </xf>
    <xf numFmtId="177" fontId="22" fillId="0" borderId="0" xfId="3" applyNumberFormat="1" applyFont="1" applyFill="1" applyAlignment="1">
      <alignment horizontal="right" vertical="center"/>
    </xf>
    <xf numFmtId="41" fontId="11" fillId="0" borderId="0" xfId="10" applyFill="1">
      <alignment vertical="center"/>
    </xf>
    <xf numFmtId="49" fontId="20" fillId="5" borderId="12" xfId="1" applyNumberFormat="1" applyFont="1" applyFill="1" applyBorder="1" applyAlignment="1">
      <alignment horizontal="center" vertical="center" wrapText="1"/>
    </xf>
    <xf numFmtId="177" fontId="23" fillId="3" borderId="0" xfId="5" applyNumberFormat="1" applyFont="1" applyFill="1" applyAlignment="1">
      <alignment vertical="center"/>
    </xf>
    <xf numFmtId="177" fontId="23" fillId="3" borderId="0" xfId="5" applyNumberFormat="1" applyFont="1" applyFill="1" applyAlignment="1">
      <alignment horizontal="center" vertical="center"/>
    </xf>
    <xf numFmtId="41" fontId="23" fillId="3" borderId="0" xfId="6" applyNumberFormat="1" applyFont="1" applyFill="1" applyAlignment="1">
      <alignment horizontal="left" vertical="center" indent="1"/>
    </xf>
    <xf numFmtId="177" fontId="23" fillId="3" borderId="0" xfId="5" applyNumberFormat="1" applyFont="1" applyFill="1" applyAlignment="1">
      <alignment vertical="center" shrinkToFit="1"/>
    </xf>
    <xf numFmtId="41" fontId="24" fillId="0" borderId="0" xfId="10" applyNumberFormat="1" applyFont="1" applyAlignment="1">
      <alignment horizontal="center" vertical="center"/>
    </xf>
    <xf numFmtId="41" fontId="24" fillId="0" borderId="0" xfId="10" applyNumberFormat="1" applyFont="1" applyAlignment="1">
      <alignment horizontal="left" vertical="center"/>
    </xf>
    <xf numFmtId="0" fontId="24" fillId="0" borderId="0" xfId="0" applyNumberFormat="1" applyFont="1">
      <alignment vertical="center"/>
    </xf>
    <xf numFmtId="0" fontId="23" fillId="3" borderId="0" xfId="5" applyNumberFormat="1" applyFont="1" applyFill="1" applyBorder="1" applyAlignment="1">
      <alignment horizontal="center" vertical="center"/>
    </xf>
    <xf numFmtId="0" fontId="23" fillId="3" borderId="0" xfId="5" applyNumberFormat="1" applyFont="1" applyFill="1" applyBorder="1" applyAlignment="1">
      <alignment horizontal="center" vertical="center" shrinkToFit="1"/>
    </xf>
    <xf numFmtId="0" fontId="25" fillId="3" borderId="0" xfId="5" applyNumberFormat="1" applyFont="1" applyFill="1" applyBorder="1" applyAlignment="1">
      <alignment horizontal="center" vertical="center"/>
    </xf>
    <xf numFmtId="0" fontId="25" fillId="3" borderId="0" xfId="5" applyNumberFormat="1" applyFont="1" applyFill="1" applyBorder="1" applyAlignment="1">
      <alignment horizontal="center" vertical="center" shrinkToFit="1"/>
    </xf>
    <xf numFmtId="41" fontId="25" fillId="3" borderId="0" xfId="6" applyNumberFormat="1" applyFont="1" applyFill="1" applyBorder="1" applyAlignment="1">
      <alignment horizontal="center" vertical="center"/>
    </xf>
    <xf numFmtId="0" fontId="23" fillId="3" borderId="0" xfId="5" applyNumberFormat="1" applyFont="1" applyFill="1" applyAlignment="1">
      <alignment horizontal="center" vertical="center"/>
    </xf>
    <xf numFmtId="0" fontId="23" fillId="3" borderId="0" xfId="5" applyNumberFormat="1" applyFont="1" applyFill="1" applyAlignment="1">
      <alignment horizontal="center" vertical="center" shrinkToFit="1"/>
    </xf>
    <xf numFmtId="41" fontId="23" fillId="3" borderId="0" xfId="6" applyNumberFormat="1" applyFont="1" applyFill="1" applyAlignment="1">
      <alignment vertical="center"/>
    </xf>
    <xf numFmtId="0" fontId="23" fillId="3" borderId="0" xfId="5" applyNumberFormat="1" applyFont="1" applyFill="1" applyAlignment="1">
      <alignment vertical="center" shrinkToFit="1"/>
    </xf>
    <xf numFmtId="0" fontId="23" fillId="3" borderId="0" xfId="5" applyNumberFormat="1" applyFont="1" applyFill="1" applyAlignment="1">
      <alignment vertical="center"/>
    </xf>
    <xf numFmtId="0" fontId="23" fillId="0" borderId="0" xfId="5" applyNumberFormat="1" applyFont="1" applyAlignment="1">
      <alignment vertical="center" shrinkToFit="1"/>
    </xf>
    <xf numFmtId="0" fontId="23" fillId="0" borderId="0" xfId="5" applyNumberFormat="1" applyFont="1" applyAlignment="1">
      <alignment vertical="center"/>
    </xf>
    <xf numFmtId="0" fontId="23" fillId="0" borderId="0" xfId="5" applyNumberFormat="1" applyFont="1" applyAlignment="1">
      <alignment horizontal="center" vertical="center" shrinkToFit="1"/>
    </xf>
    <xf numFmtId="41" fontId="23" fillId="0" borderId="0" xfId="6" applyNumberFormat="1" applyFont="1" applyAlignment="1">
      <alignment vertical="center"/>
    </xf>
    <xf numFmtId="41" fontId="23" fillId="0" borderId="0" xfId="5" applyNumberFormat="1" applyFont="1" applyAlignment="1">
      <alignment vertical="center" shrinkToFit="1"/>
    </xf>
    <xf numFmtId="0" fontId="24" fillId="0" borderId="0" xfId="5" applyNumberFormat="1" applyFont="1" applyAlignment="1">
      <alignment vertical="center"/>
    </xf>
    <xf numFmtId="0" fontId="24" fillId="0" borderId="0" xfId="5" applyNumberFormat="1" applyFont="1" applyAlignment="1">
      <alignment horizontal="center" vertical="center" shrinkToFit="1"/>
    </xf>
    <xf numFmtId="41" fontId="24" fillId="0" borderId="0" xfId="6" applyNumberFormat="1" applyFont="1" applyAlignment="1">
      <alignment vertical="center"/>
    </xf>
    <xf numFmtId="0" fontId="24" fillId="0" borderId="0" xfId="5" applyNumberFormat="1" applyFont="1" applyAlignment="1">
      <alignment vertical="center" shrinkToFit="1"/>
    </xf>
    <xf numFmtId="177" fontId="21" fillId="3" borderId="0" xfId="5" applyNumberFormat="1" applyFont="1" applyFill="1" applyAlignment="1">
      <alignment vertical="center"/>
    </xf>
    <xf numFmtId="177" fontId="21" fillId="3" borderId="0" xfId="5" applyNumberFormat="1" applyFont="1" applyFill="1" applyAlignment="1">
      <alignment horizontal="center" vertical="center"/>
    </xf>
    <xf numFmtId="41" fontId="21" fillId="3" borderId="0" xfId="6" applyNumberFormat="1" applyFont="1" applyFill="1" applyAlignment="1">
      <alignment horizontal="left" vertical="center" indent="1"/>
    </xf>
    <xf numFmtId="177" fontId="21" fillId="3" borderId="0" xfId="5" applyNumberFormat="1" applyFont="1" applyFill="1" applyAlignment="1">
      <alignment vertical="center" shrinkToFit="1"/>
    </xf>
    <xf numFmtId="177" fontId="21" fillId="3" borderId="0" xfId="5" applyNumberFormat="1" applyFont="1" applyFill="1" applyAlignment="1">
      <alignment horizontal="right" vertical="center"/>
    </xf>
    <xf numFmtId="177" fontId="20" fillId="5" borderId="19" xfId="5" applyNumberFormat="1" applyFont="1" applyFill="1" applyBorder="1" applyAlignment="1">
      <alignment horizontal="center" vertical="center"/>
    </xf>
    <xf numFmtId="177" fontId="20" fillId="5" borderId="6" xfId="5" applyNumberFormat="1" applyFont="1" applyFill="1" applyBorder="1" applyAlignment="1">
      <alignment horizontal="center" vertical="center"/>
    </xf>
    <xf numFmtId="41" fontId="20" fillId="5" borderId="6" xfId="6" applyNumberFormat="1" applyFont="1" applyFill="1" applyBorder="1" applyAlignment="1">
      <alignment horizontal="center" vertical="center"/>
    </xf>
    <xf numFmtId="177" fontId="20" fillId="5" borderId="6" xfId="5" applyNumberFormat="1" applyFont="1" applyFill="1" applyBorder="1" applyAlignment="1">
      <alignment horizontal="center" vertical="center" shrinkToFit="1"/>
    </xf>
    <xf numFmtId="177" fontId="20" fillId="5" borderId="7" xfId="5" applyNumberFormat="1" applyFont="1" applyFill="1" applyBorder="1" applyAlignment="1">
      <alignment horizontal="center" vertical="center"/>
    </xf>
    <xf numFmtId="177" fontId="21" fillId="6" borderId="7" xfId="5" applyNumberFormat="1" applyFont="1" applyFill="1" applyBorder="1" applyAlignment="1">
      <alignment horizontal="center" vertical="center"/>
    </xf>
    <xf numFmtId="0" fontId="21" fillId="3" borderId="0" xfId="5" applyNumberFormat="1" applyFont="1" applyFill="1" applyBorder="1" applyAlignment="1">
      <alignment horizontal="left" vertical="center"/>
    </xf>
    <xf numFmtId="0" fontId="21" fillId="3" borderId="0" xfId="5" applyNumberFormat="1" applyFont="1" applyFill="1" applyBorder="1" applyAlignment="1">
      <alignment horizontal="center" vertical="center"/>
    </xf>
    <xf numFmtId="0" fontId="21" fillId="3" borderId="0" xfId="5" applyNumberFormat="1" applyFont="1" applyFill="1" applyBorder="1" applyAlignment="1">
      <alignment horizontal="center" vertical="center" shrinkToFit="1"/>
    </xf>
    <xf numFmtId="41" fontId="21" fillId="3" borderId="0" xfId="6" applyNumberFormat="1" applyFont="1" applyFill="1" applyBorder="1" applyAlignment="1">
      <alignment horizontal="center" vertical="center"/>
    </xf>
    <xf numFmtId="0" fontId="21" fillId="3" borderId="0" xfId="5" applyNumberFormat="1" applyFont="1" applyFill="1" applyBorder="1" applyAlignment="1">
      <alignment horizontal="right" vertical="center" shrinkToFit="1"/>
    </xf>
    <xf numFmtId="0" fontId="21" fillId="3" borderId="0" xfId="5" applyNumberFormat="1" applyFont="1" applyFill="1" applyBorder="1" applyAlignment="1">
      <alignment horizontal="right" vertical="center"/>
    </xf>
    <xf numFmtId="41" fontId="21" fillId="0" borderId="23" xfId="10" applyNumberFormat="1" applyFont="1" applyBorder="1" applyAlignment="1">
      <alignment horizontal="left" vertical="center"/>
    </xf>
    <xf numFmtId="41" fontId="21" fillId="0" borderId="23" xfId="10" applyNumberFormat="1" applyFont="1" applyBorder="1" applyAlignment="1">
      <alignment horizontal="center" vertical="center"/>
    </xf>
    <xf numFmtId="41" fontId="21" fillId="0" borderId="23" xfId="10" applyNumberFormat="1" applyFont="1" applyBorder="1" applyAlignment="1">
      <alignment horizontal="right"/>
    </xf>
    <xf numFmtId="41" fontId="21" fillId="0" borderId="2" xfId="10" applyNumberFormat="1" applyFont="1" applyFill="1" applyBorder="1" applyAlignment="1">
      <alignment horizontal="center" vertical="center"/>
    </xf>
    <xf numFmtId="0" fontId="21" fillId="3" borderId="15" xfId="5" applyNumberFormat="1" applyFont="1" applyFill="1" applyBorder="1" applyAlignment="1">
      <alignment horizontal="center" vertical="center"/>
    </xf>
    <xf numFmtId="0" fontId="21" fillId="3" borderId="2" xfId="5" applyNumberFormat="1" applyFont="1" applyFill="1" applyBorder="1" applyAlignment="1">
      <alignment horizontal="center" vertical="center"/>
    </xf>
    <xf numFmtId="0" fontId="21" fillId="5" borderId="2" xfId="5" applyNumberFormat="1" applyFont="1" applyFill="1" applyBorder="1" applyAlignment="1">
      <alignment horizontal="center" vertical="center"/>
    </xf>
    <xf numFmtId="0" fontId="20" fillId="5" borderId="73" xfId="5" applyNumberFormat="1" applyFont="1" applyFill="1" applyBorder="1" applyAlignment="1">
      <alignment horizontal="center" vertical="center" shrinkToFit="1"/>
    </xf>
    <xf numFmtId="41" fontId="20" fillId="5" borderId="73" xfId="6" applyNumberFormat="1" applyFont="1" applyFill="1" applyBorder="1" applyAlignment="1">
      <alignment horizontal="center" vertical="center"/>
    </xf>
    <xf numFmtId="0" fontId="20" fillId="5" borderId="74" xfId="5" applyNumberFormat="1" applyFont="1" applyFill="1" applyBorder="1" applyAlignment="1">
      <alignment horizontal="center" vertical="center"/>
    </xf>
    <xf numFmtId="0" fontId="21" fillId="3" borderId="84" xfId="5" applyNumberFormat="1" applyFont="1" applyFill="1" applyBorder="1" applyAlignment="1">
      <alignment horizontal="center" vertical="center"/>
    </xf>
    <xf numFmtId="0" fontId="21" fillId="6" borderId="85" xfId="5" applyNumberFormat="1" applyFont="1" applyFill="1" applyBorder="1" applyAlignment="1">
      <alignment horizontal="center" vertical="center" shrinkToFit="1"/>
    </xf>
    <xf numFmtId="0" fontId="21" fillId="6" borderId="86" xfId="5" applyNumberFormat="1" applyFont="1" applyFill="1" applyBorder="1" applyAlignment="1">
      <alignment horizontal="center" vertical="center"/>
    </xf>
    <xf numFmtId="0" fontId="21" fillId="0" borderId="2" xfId="5" applyNumberFormat="1" applyFont="1" applyBorder="1" applyAlignment="1">
      <alignment horizontal="center" vertical="center"/>
    </xf>
    <xf numFmtId="0" fontId="21" fillId="0" borderId="0" xfId="5" applyNumberFormat="1" applyFont="1" applyBorder="1" applyAlignment="1">
      <alignment horizontal="left" vertical="center"/>
    </xf>
    <xf numFmtId="0" fontId="21" fillId="0" borderId="0" xfId="5" applyNumberFormat="1" applyFont="1" applyBorder="1" applyAlignment="1">
      <alignment horizontal="center" vertical="center" shrinkToFit="1"/>
    </xf>
    <xf numFmtId="41" fontId="21" fillId="0" borderId="0" xfId="6" applyNumberFormat="1" applyFont="1" applyBorder="1" applyAlignment="1">
      <alignment horizontal="center" vertical="center"/>
    </xf>
    <xf numFmtId="0" fontId="21" fillId="0" borderId="0" xfId="5" applyNumberFormat="1" applyFont="1" applyAlignment="1">
      <alignment vertical="center" shrinkToFit="1"/>
    </xf>
    <xf numFmtId="0" fontId="21" fillId="0" borderId="0" xfId="5" applyNumberFormat="1" applyFont="1" applyBorder="1" applyAlignment="1">
      <alignment horizontal="right" vertical="center"/>
    </xf>
    <xf numFmtId="0" fontId="20" fillId="5" borderId="72" xfId="5" applyNumberFormat="1" applyFont="1" applyFill="1" applyBorder="1" applyAlignment="1">
      <alignment horizontal="center" vertical="center"/>
    </xf>
    <xf numFmtId="0" fontId="20" fillId="5" borderId="70" xfId="5" applyNumberFormat="1" applyFont="1" applyFill="1" applyBorder="1" applyAlignment="1">
      <alignment horizontal="center" vertical="center" shrinkToFit="1"/>
    </xf>
    <xf numFmtId="0" fontId="20" fillId="5" borderId="2" xfId="5" applyNumberFormat="1" applyFont="1" applyFill="1" applyBorder="1" applyAlignment="1">
      <alignment horizontal="center" vertical="center"/>
    </xf>
    <xf numFmtId="0" fontId="21" fillId="0" borderId="2" xfId="5" applyNumberFormat="1" applyFont="1" applyFill="1" applyBorder="1" applyAlignment="1">
      <alignment horizontal="center" vertical="center"/>
    </xf>
    <xf numFmtId="0" fontId="20" fillId="6" borderId="86" xfId="5" applyNumberFormat="1" applyFont="1" applyFill="1" applyBorder="1" applyAlignment="1">
      <alignment horizontal="center" vertical="center"/>
    </xf>
    <xf numFmtId="0" fontId="18" fillId="0" borderId="45" xfId="14" applyFont="1" applyFill="1" applyBorder="1" applyAlignment="1">
      <alignment horizontal="center" vertical="center" wrapText="1"/>
    </xf>
    <xf numFmtId="0" fontId="18" fillId="0" borderId="9" xfId="14" applyFont="1" applyFill="1" applyBorder="1" applyAlignment="1">
      <alignment horizontal="center" vertical="center" wrapText="1"/>
    </xf>
    <xf numFmtId="0" fontId="18" fillId="0" borderId="43" xfId="14" applyFont="1" applyFill="1" applyBorder="1" applyAlignment="1">
      <alignment horizontal="center" vertical="center" wrapText="1"/>
    </xf>
    <xf numFmtId="0" fontId="18" fillId="0" borderId="102" xfId="14" applyFont="1" applyFill="1" applyBorder="1" applyAlignment="1">
      <alignment horizontal="center" vertical="center" wrapText="1"/>
    </xf>
    <xf numFmtId="0" fontId="18" fillId="0" borderId="103" xfId="14" applyFont="1" applyFill="1" applyBorder="1" applyAlignment="1">
      <alignment horizontal="center" vertical="center" wrapText="1"/>
    </xf>
    <xf numFmtId="0" fontId="28" fillId="0" borderId="0" xfId="14" applyNumberFormat="1" applyFont="1" applyBorder="1" applyAlignment="1">
      <alignment vertical="center"/>
    </xf>
    <xf numFmtId="0" fontId="28" fillId="0" borderId="0" xfId="14" applyNumberFormat="1" applyFont="1" applyBorder="1" applyAlignment="1">
      <alignment horizontal="right" vertical="center"/>
    </xf>
    <xf numFmtId="0" fontId="29" fillId="5" borderId="82" xfId="14" applyNumberFormat="1" applyFont="1" applyFill="1" applyBorder="1" applyAlignment="1">
      <alignment horizontal="center" vertical="center" wrapText="1"/>
    </xf>
    <xf numFmtId="0" fontId="18" fillId="5" borderId="45" xfId="14" applyFont="1" applyFill="1" applyBorder="1" applyAlignment="1">
      <alignment horizontal="center" vertical="center" wrapText="1"/>
    </xf>
    <xf numFmtId="0" fontId="18" fillId="5" borderId="30" xfId="14" applyFont="1" applyFill="1" applyBorder="1" applyAlignment="1">
      <alignment horizontal="center" vertical="center" wrapText="1"/>
    </xf>
    <xf numFmtId="0" fontId="30" fillId="5" borderId="102" xfId="14" applyFont="1" applyFill="1" applyBorder="1" applyAlignment="1">
      <alignment horizontal="center" vertical="center" wrapText="1"/>
    </xf>
    <xf numFmtId="0" fontId="30" fillId="5" borderId="45" xfId="14" applyFont="1" applyFill="1" applyBorder="1" applyAlignment="1">
      <alignment horizontal="center" vertical="center" wrapText="1"/>
    </xf>
    <xf numFmtId="0" fontId="30" fillId="5" borderId="27" xfId="14" applyFont="1" applyFill="1" applyBorder="1" applyAlignment="1">
      <alignment horizontal="center" vertical="center" wrapText="1"/>
    </xf>
    <xf numFmtId="0" fontId="30" fillId="5" borderId="13" xfId="14" applyFont="1" applyFill="1" applyBorder="1" applyAlignment="1">
      <alignment horizontal="center" vertical="center" wrapText="1"/>
    </xf>
    <xf numFmtId="0" fontId="30" fillId="5" borderId="9" xfId="14" applyFont="1" applyFill="1" applyBorder="1" applyAlignment="1">
      <alignment horizontal="center" vertical="center" wrapText="1"/>
    </xf>
    <xf numFmtId="0" fontId="30" fillId="5" borderId="16" xfId="14" applyFont="1" applyFill="1" applyBorder="1" applyAlignment="1">
      <alignment horizontal="center" vertical="center" wrapText="1"/>
    </xf>
    <xf numFmtId="0" fontId="18" fillId="5" borderId="27" xfId="14" applyFont="1" applyFill="1" applyBorder="1" applyAlignment="1">
      <alignment horizontal="center" vertical="center" wrapText="1"/>
    </xf>
    <xf numFmtId="0" fontId="30" fillId="5" borderId="97" xfId="14" applyFont="1" applyFill="1" applyBorder="1" applyAlignment="1">
      <alignment horizontal="center" vertical="center" wrapText="1"/>
    </xf>
    <xf numFmtId="0" fontId="30" fillId="5" borderId="94" xfId="14" applyFont="1" applyFill="1" applyBorder="1" applyAlignment="1">
      <alignment horizontal="center" vertical="center" wrapText="1"/>
    </xf>
    <xf numFmtId="0" fontId="30" fillId="5" borderId="91" xfId="14" applyFont="1" applyFill="1" applyBorder="1" applyAlignment="1">
      <alignment horizontal="center" vertical="center" wrapText="1"/>
    </xf>
    <xf numFmtId="0" fontId="30" fillId="5" borderId="104" xfId="14" applyFont="1" applyFill="1" applyBorder="1" applyAlignment="1">
      <alignment horizontal="center" vertical="center" wrapText="1"/>
    </xf>
    <xf numFmtId="0" fontId="22" fillId="0" borderId="0" xfId="14" applyNumberFormat="1" applyFont="1">
      <alignment vertical="center"/>
    </xf>
    <xf numFmtId="49" fontId="18" fillId="0" borderId="33" xfId="4" applyNumberFormat="1" applyFont="1" applyBorder="1" applyAlignment="1">
      <alignment horizontal="center" vertical="center" wrapText="1"/>
    </xf>
    <xf numFmtId="49" fontId="18" fillId="0" borderId="33" xfId="4" applyNumberFormat="1" applyFont="1" applyFill="1" applyBorder="1" applyAlignment="1">
      <alignment horizontal="center" vertical="center" wrapText="1"/>
    </xf>
    <xf numFmtId="49" fontId="18" fillId="0" borderId="105" xfId="4" applyNumberFormat="1" applyFont="1" applyFill="1" applyBorder="1" applyAlignment="1">
      <alignment horizontal="center" vertical="center" wrapText="1"/>
    </xf>
    <xf numFmtId="49" fontId="18" fillId="5" borderId="33" xfId="4" applyNumberFormat="1" applyFont="1" applyFill="1" applyBorder="1" applyAlignment="1">
      <alignment horizontal="center" vertical="center" wrapText="1"/>
    </xf>
    <xf numFmtId="49" fontId="18" fillId="5" borderId="62" xfId="4" applyNumberFormat="1" applyFont="1" applyFill="1" applyBorder="1" applyAlignment="1">
      <alignment horizontal="center" vertical="center" wrapText="1"/>
    </xf>
    <xf numFmtId="49" fontId="18" fillId="5" borderId="47" xfId="4" applyNumberFormat="1" applyFont="1" applyFill="1" applyBorder="1" applyAlignment="1">
      <alignment horizontal="center" vertical="center" wrapText="1"/>
    </xf>
    <xf numFmtId="49" fontId="30" fillId="6" borderId="60" xfId="4" applyNumberFormat="1" applyFont="1" applyFill="1" applyBorder="1" applyAlignment="1">
      <alignment horizontal="center" vertical="center" wrapText="1"/>
    </xf>
    <xf numFmtId="49" fontId="30" fillId="6" borderId="36" xfId="4" applyNumberFormat="1" applyFont="1" applyFill="1" applyBorder="1" applyAlignment="1">
      <alignment horizontal="center" vertical="center" wrapText="1"/>
    </xf>
    <xf numFmtId="49" fontId="30" fillId="6" borderId="57" xfId="4" applyNumberFormat="1" applyFont="1" applyFill="1" applyBorder="1" applyAlignment="1">
      <alignment horizontal="center" vertical="center" wrapText="1"/>
    </xf>
    <xf numFmtId="0" fontId="21" fillId="0" borderId="0" xfId="3" applyNumberFormat="1" applyFont="1">
      <alignment vertical="center"/>
    </xf>
    <xf numFmtId="0" fontId="22" fillId="0" borderId="0" xfId="3" applyNumberFormat="1" applyFont="1">
      <alignment vertical="center"/>
    </xf>
    <xf numFmtId="0" fontId="20" fillId="2" borderId="1" xfId="3" applyNumberFormat="1" applyFont="1" applyFill="1" applyBorder="1" applyAlignment="1">
      <alignment horizontal="center" vertical="center"/>
    </xf>
    <xf numFmtId="0" fontId="20" fillId="2" borderId="77" xfId="3" applyNumberFormat="1" applyFont="1" applyFill="1" applyBorder="1" applyAlignment="1">
      <alignment horizontal="center" vertical="center"/>
    </xf>
    <xf numFmtId="0" fontId="20" fillId="2" borderId="2" xfId="3" applyNumberFormat="1" applyFont="1" applyFill="1" applyBorder="1" applyAlignment="1">
      <alignment horizontal="center" vertical="center"/>
    </xf>
    <xf numFmtId="0" fontId="20" fillId="2" borderId="3" xfId="3" applyNumberFormat="1" applyFont="1" applyFill="1" applyBorder="1" applyAlignment="1">
      <alignment horizontal="center" vertical="center"/>
    </xf>
    <xf numFmtId="0" fontId="20" fillId="2" borderId="79" xfId="3" applyNumberFormat="1" applyFont="1" applyFill="1" applyBorder="1" applyAlignment="1">
      <alignment horizontal="center" vertical="center"/>
    </xf>
    <xf numFmtId="0" fontId="20" fillId="2" borderId="4" xfId="3" applyNumberFormat="1" applyFont="1" applyFill="1" applyBorder="1" applyAlignment="1">
      <alignment horizontal="center" vertical="center"/>
    </xf>
    <xf numFmtId="41" fontId="20" fillId="2" borderId="6" xfId="3" applyNumberFormat="1" applyFont="1" applyFill="1" applyBorder="1" applyAlignment="1">
      <alignment horizontal="center" vertical="center"/>
    </xf>
    <xf numFmtId="0" fontId="20" fillId="0" borderId="1" xfId="21" applyNumberFormat="1" applyFont="1" applyFill="1" applyBorder="1" applyAlignment="1" applyProtection="1">
      <alignment horizontal="distributed" vertical="center" shrinkToFit="1"/>
    </xf>
    <xf numFmtId="0" fontId="20" fillId="0" borderId="1" xfId="3" applyNumberFormat="1" applyFont="1" applyFill="1" applyBorder="1" applyAlignment="1" applyProtection="1">
      <alignment horizontal="distributed" vertical="center" shrinkToFit="1"/>
    </xf>
    <xf numFmtId="0" fontId="20" fillId="0" borderId="36" xfId="3" applyNumberFormat="1" applyFont="1" applyFill="1" applyBorder="1" applyAlignment="1" applyProtection="1">
      <alignment horizontal="distributed" vertical="center"/>
    </xf>
    <xf numFmtId="0" fontId="20" fillId="0" borderId="57" xfId="3" applyNumberFormat="1" applyFont="1" applyFill="1" applyBorder="1" applyAlignment="1" applyProtection="1">
      <alignment horizontal="distributed" vertical="center"/>
    </xf>
    <xf numFmtId="0" fontId="22" fillId="0" borderId="0" xfId="3" applyNumberFormat="1" applyFont="1" applyFill="1">
      <alignment vertical="center"/>
    </xf>
    <xf numFmtId="0" fontId="22" fillId="0" borderId="0" xfId="3" applyNumberFormat="1" applyFont="1" applyFill="1" applyBorder="1">
      <alignment vertical="center"/>
    </xf>
    <xf numFmtId="41" fontId="22" fillId="0" borderId="0" xfId="10" applyFont="1" applyFill="1">
      <alignment vertical="center"/>
    </xf>
    <xf numFmtId="41" fontId="22" fillId="0" borderId="0" xfId="10" applyFont="1">
      <alignment vertical="center"/>
    </xf>
    <xf numFmtId="41" fontId="20" fillId="2" borderId="6" xfId="3" applyNumberFormat="1" applyFont="1" applyFill="1" applyBorder="1">
      <alignment vertical="center"/>
    </xf>
    <xf numFmtId="41" fontId="20" fillId="2" borderId="7" xfId="3" applyNumberFormat="1" applyFont="1" applyFill="1" applyBorder="1">
      <alignment vertical="center"/>
    </xf>
    <xf numFmtId="177" fontId="21" fillId="0" borderId="5" xfId="3" applyNumberFormat="1" applyFont="1" applyFill="1" applyBorder="1" applyAlignment="1" applyProtection="1">
      <alignment horizontal="center" vertical="center"/>
    </xf>
    <xf numFmtId="0" fontId="23" fillId="3" borderId="0" xfId="1" applyNumberFormat="1" applyFont="1" applyFill="1" applyAlignment="1">
      <alignment horizontal="center" vertical="center"/>
    </xf>
    <xf numFmtId="0" fontId="23" fillId="3" borderId="0" xfId="1" applyNumberFormat="1" applyFont="1" applyFill="1" applyBorder="1" applyAlignment="1">
      <alignment vertical="center"/>
    </xf>
    <xf numFmtId="0" fontId="23" fillId="3" borderId="0" xfId="1" applyNumberFormat="1" applyFont="1" applyFill="1" applyAlignment="1">
      <alignment vertical="center"/>
    </xf>
    <xf numFmtId="0" fontId="23" fillId="3" borderId="0" xfId="1" applyNumberFormat="1" applyFont="1" applyFill="1" applyBorder="1" applyAlignment="1">
      <alignment horizontal="center" vertical="center"/>
    </xf>
    <xf numFmtId="177" fontId="34" fillId="3" borderId="0" xfId="16" applyNumberFormat="1" applyFont="1" applyFill="1" applyBorder="1" applyAlignment="1">
      <alignment horizontal="right" vertical="center" wrapText="1"/>
    </xf>
    <xf numFmtId="49" fontId="34" fillId="3" borderId="0" xfId="16" applyNumberFormat="1" applyFont="1" applyFill="1" applyBorder="1" applyAlignment="1">
      <alignment horizontal="center" vertical="center" wrapText="1"/>
    </xf>
    <xf numFmtId="49" fontId="23" fillId="3" borderId="0" xfId="17" applyNumberFormat="1" applyFont="1" applyFill="1" applyBorder="1" applyAlignment="1">
      <alignment horizontal="center" vertical="center" wrapText="1"/>
    </xf>
    <xf numFmtId="177" fontId="23" fillId="3" borderId="0" xfId="1" applyNumberFormat="1" applyFont="1" applyFill="1" applyBorder="1" applyAlignment="1">
      <alignment vertical="center"/>
    </xf>
    <xf numFmtId="0" fontId="21" fillId="3" borderId="0" xfId="1" applyNumberFormat="1" applyFont="1" applyFill="1" applyAlignment="1">
      <alignment horizontal="left" vertical="center"/>
    </xf>
    <xf numFmtId="0" fontId="21" fillId="3" borderId="0" xfId="1" applyNumberFormat="1" applyFont="1" applyFill="1" applyAlignment="1">
      <alignment horizontal="center" vertical="center"/>
    </xf>
    <xf numFmtId="0" fontId="21" fillId="3" borderId="0" xfId="1" applyNumberFormat="1" applyFont="1" applyFill="1" applyBorder="1" applyAlignment="1">
      <alignment vertical="center"/>
    </xf>
    <xf numFmtId="0" fontId="21" fillId="3" borderId="0" xfId="1" applyNumberFormat="1" applyFont="1" applyFill="1" applyBorder="1" applyAlignment="1">
      <alignment horizontal="right" vertical="center"/>
    </xf>
    <xf numFmtId="49" fontId="20" fillId="5" borderId="61" xfId="1" applyNumberFormat="1" applyFont="1" applyFill="1" applyBorder="1" applyAlignment="1">
      <alignment horizontal="center" vertical="center" wrapText="1"/>
    </xf>
    <xf numFmtId="49" fontId="20" fillId="5" borderId="11" xfId="1" applyNumberFormat="1" applyFont="1" applyFill="1" applyBorder="1" applyAlignment="1">
      <alignment horizontal="center" vertical="center" wrapText="1"/>
    </xf>
    <xf numFmtId="49" fontId="20" fillId="5" borderId="10" xfId="1" applyNumberFormat="1" applyFont="1" applyFill="1" applyBorder="1" applyAlignment="1">
      <alignment horizontal="center" vertical="center" wrapText="1"/>
    </xf>
    <xf numFmtId="0" fontId="21" fillId="4" borderId="9" xfId="1" applyNumberFormat="1" applyFont="1" applyFill="1" applyBorder="1" applyAlignment="1">
      <alignment horizontal="center" vertical="center"/>
    </xf>
    <xf numFmtId="49" fontId="21" fillId="4" borderId="2" xfId="17" applyNumberFormat="1" applyFont="1" applyFill="1" applyBorder="1" applyAlignment="1">
      <alignment horizontal="center" vertical="center" wrapText="1"/>
    </xf>
    <xf numFmtId="177" fontId="21" fillId="3" borderId="2" xfId="5" applyNumberFormat="1" applyFont="1" applyFill="1" applyBorder="1" applyAlignment="1">
      <alignment horizontal="center" vertical="center"/>
    </xf>
    <xf numFmtId="177" fontId="21" fillId="3" borderId="84" xfId="5" applyNumberFormat="1" applyFont="1" applyFill="1" applyBorder="1" applyAlignment="1">
      <alignment horizontal="center" vertical="center"/>
    </xf>
    <xf numFmtId="0" fontId="21" fillId="0" borderId="1" xfId="5" applyNumberFormat="1" applyFont="1" applyBorder="1" applyAlignment="1">
      <alignment horizontal="center" vertical="center" wrapText="1"/>
    </xf>
    <xf numFmtId="41" fontId="21" fillId="0" borderId="1" xfId="10" applyNumberFormat="1" applyFont="1" applyFill="1" applyBorder="1" applyAlignment="1">
      <alignment vertical="center"/>
    </xf>
    <xf numFmtId="177" fontId="21" fillId="0" borderId="14" xfId="4" applyNumberFormat="1" applyFont="1" applyFill="1" applyBorder="1" applyAlignment="1">
      <alignment horizontal="right" vertical="center" wrapText="1"/>
    </xf>
    <xf numFmtId="0" fontId="21" fillId="3" borderId="14" xfId="5" applyNumberFormat="1" applyFont="1" applyFill="1" applyBorder="1" applyAlignment="1">
      <alignment horizontal="center" vertical="center" shrinkToFit="1"/>
    </xf>
    <xf numFmtId="177" fontId="21" fillId="0" borderId="1" xfId="4" applyNumberFormat="1" applyFont="1" applyFill="1" applyBorder="1" applyAlignment="1">
      <alignment horizontal="right" vertical="center" wrapText="1"/>
    </xf>
    <xf numFmtId="0" fontId="21" fillId="3" borderId="1" xfId="5" applyNumberFormat="1" applyFont="1" applyFill="1" applyBorder="1" applyAlignment="1">
      <alignment horizontal="center" vertical="center" shrinkToFit="1"/>
    </xf>
    <xf numFmtId="0" fontId="21" fillId="0" borderId="1" xfId="5" applyNumberFormat="1" applyFont="1" applyFill="1" applyBorder="1" applyAlignment="1">
      <alignment horizontal="center" vertical="center" shrinkToFit="1"/>
    </xf>
    <xf numFmtId="0" fontId="21" fillId="0" borderId="36" xfId="5" applyNumberFormat="1" applyFont="1" applyBorder="1" applyAlignment="1">
      <alignment horizontal="center" vertical="center" shrinkToFit="1"/>
    </xf>
    <xf numFmtId="177" fontId="21" fillId="0" borderId="51" xfId="1" applyNumberFormat="1" applyFont="1" applyFill="1" applyBorder="1" applyAlignment="1">
      <alignment horizontal="right" vertical="center" wrapText="1"/>
    </xf>
    <xf numFmtId="41" fontId="21" fillId="0" borderId="0" xfId="6" applyNumberFormat="1" applyFont="1" applyAlignment="1">
      <alignment vertical="center"/>
    </xf>
    <xf numFmtId="0" fontId="21" fillId="0" borderId="36" xfId="5" applyNumberFormat="1" applyFont="1" applyFill="1" applyBorder="1" applyAlignment="1">
      <alignment horizontal="center" vertical="center" shrinkToFit="1"/>
    </xf>
    <xf numFmtId="0" fontId="21" fillId="4" borderId="1" xfId="1" applyNumberFormat="1" applyFont="1" applyFill="1" applyBorder="1" applyAlignment="1">
      <alignment horizontal="center" vertical="center"/>
    </xf>
    <xf numFmtId="14" fontId="21" fillId="4" borderId="1" xfId="1" applyNumberFormat="1" applyFont="1" applyFill="1" applyBorder="1" applyAlignment="1">
      <alignment horizontal="center" vertical="center"/>
    </xf>
    <xf numFmtId="177" fontId="21" fillId="0" borderId="1" xfId="1" applyNumberFormat="1" applyFont="1" applyFill="1" applyBorder="1" applyAlignment="1">
      <alignment horizontal="right" vertical="center" wrapText="1"/>
    </xf>
    <xf numFmtId="0" fontId="9" fillId="4" borderId="0" xfId="1" applyNumberFormat="1" applyFont="1" applyFill="1" applyBorder="1" applyAlignment="1">
      <alignment horizontal="center" vertical="center"/>
    </xf>
    <xf numFmtId="177" fontId="21" fillId="6" borderId="86" xfId="5" applyNumberFormat="1" applyFont="1" applyFill="1" applyBorder="1" applyAlignment="1">
      <alignment horizontal="center" vertical="center"/>
    </xf>
    <xf numFmtId="0" fontId="21" fillId="0" borderId="1" xfId="5" applyNumberFormat="1" applyFont="1" applyBorder="1" applyAlignment="1">
      <alignment horizontal="center" vertical="center" shrinkToFit="1"/>
    </xf>
    <xf numFmtId="41" fontId="28" fillId="0" borderId="1" xfId="19" applyNumberFormat="1" applyFont="1" applyFill="1" applyBorder="1" applyAlignment="1">
      <alignment horizontal="left" vertical="center" wrapText="1" indent="1"/>
    </xf>
    <xf numFmtId="0" fontId="28" fillId="4" borderId="9" xfId="1" applyNumberFormat="1" applyFont="1" applyFill="1" applyBorder="1" applyAlignment="1">
      <alignment horizontal="center" vertical="center"/>
    </xf>
    <xf numFmtId="49" fontId="28" fillId="4" borderId="1" xfId="16" applyNumberFormat="1" applyFont="1" applyFill="1" applyBorder="1" applyAlignment="1">
      <alignment horizontal="center" vertical="center" wrapText="1"/>
    </xf>
    <xf numFmtId="41" fontId="28" fillId="0" borderId="1" xfId="2" applyNumberFormat="1" applyFont="1" applyFill="1" applyBorder="1" applyAlignment="1">
      <alignment horizontal="left" vertical="center" indent="1"/>
    </xf>
    <xf numFmtId="41" fontId="28" fillId="0" borderId="77" xfId="2" applyNumberFormat="1" applyFont="1" applyFill="1" applyBorder="1" applyAlignment="1">
      <alignment horizontal="left" vertical="center" indent="1"/>
    </xf>
    <xf numFmtId="49" fontId="28" fillId="4" borderId="5" xfId="16" applyNumberFormat="1" applyFont="1" applyFill="1" applyBorder="1" applyAlignment="1">
      <alignment horizontal="center" vertical="center" wrapText="1"/>
    </xf>
    <xf numFmtId="49" fontId="21" fillId="0" borderId="2" xfId="17" applyNumberFormat="1" applyFont="1" applyFill="1" applyBorder="1" applyAlignment="1">
      <alignment horizontal="center" vertical="center" wrapText="1"/>
    </xf>
    <xf numFmtId="0" fontId="28" fillId="4" borderId="43" xfId="1" applyNumberFormat="1" applyFont="1" applyFill="1" applyBorder="1" applyAlignment="1">
      <alignment horizontal="center" vertical="center"/>
    </xf>
    <xf numFmtId="41" fontId="28" fillId="0" borderId="5" xfId="2" applyNumberFormat="1" applyFont="1" applyFill="1" applyBorder="1" applyAlignment="1">
      <alignment horizontal="left" vertical="center" indent="1"/>
    </xf>
    <xf numFmtId="49" fontId="35" fillId="5" borderId="117" xfId="1" applyNumberFormat="1" applyFont="1" applyFill="1" applyBorder="1" applyAlignment="1">
      <alignment horizontal="center" vertical="center" wrapText="1"/>
    </xf>
    <xf numFmtId="49" fontId="35" fillId="5" borderId="118" xfId="1" applyNumberFormat="1" applyFont="1" applyFill="1" applyBorder="1" applyAlignment="1">
      <alignment horizontal="center" vertical="center" wrapText="1"/>
    </xf>
    <xf numFmtId="49" fontId="35" fillId="5" borderId="119" xfId="1" applyNumberFormat="1" applyFont="1" applyFill="1" applyBorder="1" applyAlignment="1">
      <alignment horizontal="center" vertical="center" wrapText="1"/>
    </xf>
    <xf numFmtId="49" fontId="35" fillId="5" borderId="120" xfId="1" applyNumberFormat="1" applyFont="1" applyFill="1" applyBorder="1" applyAlignment="1">
      <alignment horizontal="center" vertical="center" wrapText="1"/>
    </xf>
    <xf numFmtId="177" fontId="20" fillId="7" borderId="19" xfId="5" applyNumberFormat="1" applyFont="1" applyFill="1" applyBorder="1" applyAlignment="1">
      <alignment horizontal="center" vertical="center"/>
    </xf>
    <xf numFmtId="177" fontId="20" fillId="7" borderId="6" xfId="5" applyNumberFormat="1" applyFont="1" applyFill="1" applyBorder="1" applyAlignment="1">
      <alignment horizontal="center" vertical="center"/>
    </xf>
    <xf numFmtId="41" fontId="20" fillId="7" borderId="6" xfId="6" applyNumberFormat="1" applyFont="1" applyFill="1" applyBorder="1" applyAlignment="1">
      <alignment horizontal="center" vertical="center"/>
    </xf>
    <xf numFmtId="177" fontId="20" fillId="7" borderId="6" xfId="5" applyNumberFormat="1" applyFont="1" applyFill="1" applyBorder="1" applyAlignment="1">
      <alignment horizontal="center" vertical="center" shrinkToFit="1"/>
    </xf>
    <xf numFmtId="177" fontId="20" fillId="7" borderId="7" xfId="5" applyNumberFormat="1" applyFont="1" applyFill="1" applyBorder="1" applyAlignment="1">
      <alignment horizontal="center" vertical="center"/>
    </xf>
    <xf numFmtId="177" fontId="21" fillId="6" borderId="85" xfId="5" applyNumberFormat="1" applyFont="1" applyFill="1" applyBorder="1" applyAlignment="1">
      <alignment horizontal="center" vertical="center" shrinkToFit="1"/>
    </xf>
    <xf numFmtId="177" fontId="21" fillId="3" borderId="106" xfId="5" applyNumberFormat="1" applyFont="1" applyFill="1" applyBorder="1" applyAlignment="1">
      <alignment horizontal="center" vertical="center"/>
    </xf>
    <xf numFmtId="177" fontId="21" fillId="6" borderId="6" xfId="5" applyNumberFormat="1" applyFont="1" applyFill="1" applyBorder="1" applyAlignment="1">
      <alignment horizontal="center" vertical="center" shrinkToFit="1"/>
    </xf>
    <xf numFmtId="0" fontId="21" fillId="0" borderId="3" xfId="5" applyNumberFormat="1" applyFont="1" applyBorder="1" applyAlignment="1">
      <alignment horizontal="center" vertical="center" wrapText="1"/>
    </xf>
    <xf numFmtId="177" fontId="21" fillId="3" borderId="4" xfId="5" applyNumberFormat="1" applyFont="1" applyFill="1" applyBorder="1" applyAlignment="1">
      <alignment horizontal="center" vertical="center"/>
    </xf>
    <xf numFmtId="41" fontId="20" fillId="7" borderId="108" xfId="10" applyNumberFormat="1" applyFont="1" applyFill="1" applyBorder="1" applyAlignment="1">
      <alignment horizontal="center" vertical="center"/>
    </xf>
    <xf numFmtId="41" fontId="20" fillId="7" borderId="73" xfId="10" applyNumberFormat="1" applyFont="1" applyFill="1" applyBorder="1" applyAlignment="1">
      <alignment horizontal="center" vertical="center"/>
    </xf>
    <xf numFmtId="41" fontId="20" fillId="7" borderId="74" xfId="10" applyNumberFormat="1" applyFont="1" applyFill="1" applyBorder="1" applyAlignment="1">
      <alignment horizontal="center" vertical="center"/>
    </xf>
    <xf numFmtId="41" fontId="20" fillId="6" borderId="90" xfId="10" applyNumberFormat="1" applyFont="1" applyFill="1" applyBorder="1" applyAlignment="1">
      <alignment horizontal="center" vertical="center"/>
    </xf>
    <xf numFmtId="41" fontId="20" fillId="6" borderId="85" xfId="10" applyNumberFormat="1" applyFont="1" applyFill="1" applyBorder="1" applyAlignment="1">
      <alignment horizontal="left" vertical="center"/>
    </xf>
    <xf numFmtId="41" fontId="20" fillId="6" borderId="86" xfId="10" applyNumberFormat="1" applyFont="1" applyFill="1" applyBorder="1" applyAlignment="1">
      <alignment horizontal="center" vertical="center"/>
    </xf>
    <xf numFmtId="41" fontId="21" fillId="0" borderId="14" xfId="10" applyNumberFormat="1" applyFont="1" applyFill="1" applyBorder="1" applyAlignment="1">
      <alignment vertical="center"/>
    </xf>
    <xf numFmtId="41" fontId="21" fillId="0" borderId="15" xfId="10" applyNumberFormat="1" applyFont="1" applyFill="1" applyBorder="1" applyAlignment="1">
      <alignment horizontal="center" vertical="center"/>
    </xf>
    <xf numFmtId="41" fontId="21" fillId="0" borderId="4" xfId="10" applyNumberFormat="1" applyFont="1" applyFill="1" applyBorder="1" applyAlignment="1">
      <alignment horizontal="center" vertical="center"/>
    </xf>
    <xf numFmtId="0" fontId="21" fillId="5" borderId="4" xfId="5" applyNumberFormat="1" applyFont="1" applyFill="1" applyBorder="1" applyAlignment="1">
      <alignment horizontal="center" vertical="center"/>
    </xf>
    <xf numFmtId="0" fontId="21" fillId="5" borderId="36" xfId="5" applyNumberFormat="1" applyFont="1" applyFill="1" applyBorder="1" applyAlignment="1">
      <alignment horizontal="center" vertical="center" shrinkToFit="1"/>
    </xf>
    <xf numFmtId="0" fontId="21" fillId="0" borderId="60" xfId="5" applyNumberFormat="1" applyFont="1" applyBorder="1" applyAlignment="1">
      <alignment horizontal="center" vertical="center" shrinkToFit="1"/>
    </xf>
    <xf numFmtId="0" fontId="21" fillId="0" borderId="15" xfId="5" applyNumberFormat="1" applyFont="1" applyBorder="1" applyAlignment="1">
      <alignment horizontal="center" vertical="center"/>
    </xf>
    <xf numFmtId="0" fontId="20" fillId="5" borderId="4" xfId="5" applyNumberFormat="1" applyFont="1" applyFill="1" applyBorder="1" applyAlignment="1">
      <alignment horizontal="center" vertical="center"/>
    </xf>
    <xf numFmtId="0" fontId="21" fillId="5" borderId="57" xfId="5" applyNumberFormat="1" applyFont="1" applyFill="1" applyBorder="1" applyAlignment="1">
      <alignment horizontal="center" vertical="center" shrinkToFit="1"/>
    </xf>
    <xf numFmtId="0" fontId="20" fillId="6" borderId="88" xfId="5" applyNumberFormat="1" applyFont="1" applyFill="1" applyBorder="1" applyAlignment="1">
      <alignment horizontal="center" vertical="center" shrinkToFit="1"/>
    </xf>
    <xf numFmtId="0" fontId="21" fillId="4" borderId="13" xfId="1" applyNumberFormat="1" applyFont="1" applyFill="1" applyBorder="1" applyAlignment="1">
      <alignment horizontal="center" vertical="center"/>
    </xf>
    <xf numFmtId="0" fontId="21" fillId="4" borderId="14" xfId="1" applyNumberFormat="1" applyFont="1" applyFill="1" applyBorder="1" applyAlignment="1">
      <alignment horizontal="center" vertical="center"/>
    </xf>
    <xf numFmtId="49" fontId="21" fillId="4" borderId="15" xfId="17" applyNumberFormat="1" applyFont="1" applyFill="1" applyBorder="1" applyAlignment="1">
      <alignment horizontal="center" vertical="center" wrapText="1"/>
    </xf>
    <xf numFmtId="177" fontId="18" fillId="3" borderId="22" xfId="0" applyNumberFormat="1" applyFont="1" applyFill="1" applyBorder="1" applyAlignment="1">
      <alignment horizontal="right" vertical="center" wrapText="1"/>
    </xf>
    <xf numFmtId="177" fontId="18" fillId="0" borderId="22" xfId="14" applyNumberFormat="1" applyFont="1" applyFill="1" applyBorder="1" applyAlignment="1">
      <alignment horizontal="right" vertical="center" wrapText="1"/>
    </xf>
    <xf numFmtId="177" fontId="18" fillId="0" borderId="22" xfId="0" applyNumberFormat="1" applyFont="1" applyFill="1" applyBorder="1" applyAlignment="1">
      <alignment horizontal="right" vertical="center" wrapText="1"/>
    </xf>
    <xf numFmtId="177" fontId="18" fillId="0" borderId="80" xfId="14" applyNumberFormat="1" applyFont="1" applyFill="1" applyBorder="1" applyAlignment="1">
      <alignment horizontal="right" vertical="center" wrapText="1"/>
    </xf>
    <xf numFmtId="177" fontId="18" fillId="3" borderId="28" xfId="0" applyNumberFormat="1" applyFont="1" applyFill="1" applyBorder="1" applyAlignment="1">
      <alignment horizontal="right" vertical="center" wrapText="1"/>
    </xf>
    <xf numFmtId="177" fontId="18" fillId="0" borderId="100" xfId="14" applyNumberFormat="1" applyFont="1" applyFill="1" applyBorder="1" applyAlignment="1">
      <alignment horizontal="right" vertical="center" wrapText="1"/>
    </xf>
    <xf numFmtId="3" fontId="21" fillId="0" borderId="14" xfId="5" applyNumberFormat="1" applyFont="1" applyFill="1" applyBorder="1" applyAlignment="1">
      <alignment horizontal="right" vertical="center"/>
    </xf>
    <xf numFmtId="3" fontId="21" fillId="0" borderId="1" xfId="5" applyNumberFormat="1" applyFont="1" applyFill="1" applyBorder="1" applyAlignment="1">
      <alignment horizontal="right" vertical="center"/>
    </xf>
    <xf numFmtId="41" fontId="9" fillId="4" borderId="0" xfId="1" applyNumberFormat="1" applyFont="1" applyFill="1" applyAlignment="1">
      <alignment horizontal="center" vertical="center"/>
    </xf>
    <xf numFmtId="41" fontId="21" fillId="0" borderId="14" xfId="2" applyNumberFormat="1" applyFont="1" applyFill="1" applyBorder="1" applyAlignment="1">
      <alignment horizontal="left" vertical="center" indent="1"/>
    </xf>
    <xf numFmtId="41" fontId="21" fillId="0" borderId="1" xfId="2" applyNumberFormat="1" applyFont="1" applyFill="1" applyBorder="1" applyAlignment="1">
      <alignment horizontal="left" vertical="center" indent="1"/>
    </xf>
    <xf numFmtId="0" fontId="28" fillId="4" borderId="1" xfId="1" applyNumberFormat="1" applyFont="1" applyFill="1" applyBorder="1" applyAlignment="1">
      <alignment horizontal="center" vertical="center"/>
    </xf>
    <xf numFmtId="49" fontId="23" fillId="4" borderId="2" xfId="17" applyNumberFormat="1" applyFont="1" applyFill="1" applyBorder="1" applyAlignment="1">
      <alignment horizontal="center" vertical="center" wrapText="1"/>
    </xf>
    <xf numFmtId="177" fontId="18" fillId="0" borderId="32" xfId="14" applyNumberFormat="1" applyFont="1" applyFill="1" applyBorder="1" applyAlignment="1">
      <alignment horizontal="right" vertical="center" wrapText="1"/>
    </xf>
    <xf numFmtId="41" fontId="28" fillId="0" borderId="1" xfId="19" applyNumberFormat="1" applyFont="1" applyFill="1" applyBorder="1" applyAlignment="1">
      <alignment horizontal="left" vertical="center" indent="1"/>
    </xf>
    <xf numFmtId="0" fontId="28" fillId="4" borderId="36" xfId="1" applyNumberFormat="1" applyFont="1" applyFill="1" applyBorder="1" applyAlignment="1">
      <alignment horizontal="center" vertical="center"/>
    </xf>
    <xf numFmtId="49" fontId="28" fillId="4" borderId="2" xfId="17" applyNumberFormat="1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>
      <alignment horizontal="right" vertical="center" wrapText="1"/>
    </xf>
    <xf numFmtId="177" fontId="21" fillId="0" borderId="1" xfId="5" applyNumberFormat="1" applyFont="1" applyFill="1" applyBorder="1" applyAlignment="1">
      <alignment horizontal="right" vertical="center" wrapText="1"/>
    </xf>
    <xf numFmtId="177" fontId="21" fillId="0" borderId="18" xfId="1" applyNumberFormat="1" applyFont="1" applyFill="1" applyBorder="1" applyAlignment="1">
      <alignment horizontal="right" vertical="center" wrapText="1"/>
    </xf>
    <xf numFmtId="177" fontId="18" fillId="0" borderId="29" xfId="14" applyNumberFormat="1" applyFont="1" applyFill="1" applyBorder="1" applyAlignment="1">
      <alignment horizontal="right" vertical="center" wrapText="1"/>
    </xf>
    <xf numFmtId="177" fontId="18" fillId="0" borderId="24" xfId="14" applyNumberFormat="1" applyFont="1" applyFill="1" applyBorder="1" applyAlignment="1">
      <alignment horizontal="right" vertical="center" wrapText="1"/>
    </xf>
    <xf numFmtId="177" fontId="18" fillId="0" borderId="1" xfId="14" applyNumberFormat="1" applyFont="1" applyFill="1" applyBorder="1" applyAlignment="1">
      <alignment horizontal="right" vertical="center" wrapText="1"/>
    </xf>
    <xf numFmtId="177" fontId="18" fillId="0" borderId="2" xfId="14" applyNumberFormat="1" applyFont="1" applyFill="1" applyBorder="1" applyAlignment="1">
      <alignment horizontal="right" vertical="center" wrapText="1"/>
    </xf>
    <xf numFmtId="177" fontId="18" fillId="0" borderId="5" xfId="14" applyNumberFormat="1" applyFont="1" applyFill="1" applyBorder="1" applyAlignment="1">
      <alignment horizontal="right" vertical="center" wrapText="1"/>
    </xf>
    <xf numFmtId="0" fontId="29" fillId="5" borderId="25" xfId="14" applyNumberFormat="1" applyFont="1" applyFill="1" applyBorder="1" applyAlignment="1">
      <alignment horizontal="center" vertical="center" wrapText="1"/>
    </xf>
    <xf numFmtId="0" fontId="29" fillId="5" borderId="26" xfId="14" applyNumberFormat="1" applyFont="1" applyFill="1" applyBorder="1" applyAlignment="1">
      <alignment horizontal="center" vertical="center" wrapText="1"/>
    </xf>
    <xf numFmtId="0" fontId="29" fillId="5" borderId="27" xfId="14" applyNumberFormat="1" applyFont="1" applyFill="1" applyBorder="1" applyAlignment="1">
      <alignment horizontal="center" vertical="center" wrapText="1"/>
    </xf>
    <xf numFmtId="49" fontId="28" fillId="4" borderId="84" xfId="17" applyNumberFormat="1" applyFont="1" applyFill="1" applyBorder="1" applyAlignment="1">
      <alignment horizontal="center" vertical="center" wrapText="1"/>
    </xf>
    <xf numFmtId="0" fontId="28" fillId="4" borderId="1" xfId="1" applyNumberFormat="1" applyFont="1" applyFill="1" applyBorder="1" applyAlignment="1">
      <alignment horizontal="center" vertical="center"/>
    </xf>
    <xf numFmtId="177" fontId="18" fillId="0" borderId="22" xfId="4" applyNumberFormat="1" applyFont="1" applyBorder="1" applyAlignment="1">
      <alignment horizontal="right" vertical="center" wrapText="1"/>
    </xf>
    <xf numFmtId="177" fontId="18" fillId="0" borderId="80" xfId="4" applyNumberFormat="1" applyFont="1" applyFill="1" applyBorder="1" applyAlignment="1">
      <alignment horizontal="right" vertical="center" wrapText="1"/>
    </xf>
    <xf numFmtId="41" fontId="28" fillId="0" borderId="1" xfId="2" applyNumberFormat="1" applyFont="1" applyFill="1" applyBorder="1" applyAlignment="1">
      <alignment horizontal="right" vertical="center" indent="1"/>
    </xf>
    <xf numFmtId="177" fontId="18" fillId="5" borderId="22" xfId="4" applyNumberFormat="1" applyFont="1" applyFill="1" applyBorder="1" applyAlignment="1">
      <alignment horizontal="right" vertical="center" wrapText="1"/>
    </xf>
    <xf numFmtId="177" fontId="18" fillId="5" borderId="31" xfId="4" applyNumberFormat="1" applyFont="1" applyFill="1" applyBorder="1" applyAlignment="1">
      <alignment horizontal="right" vertical="center" wrapText="1"/>
    </xf>
    <xf numFmtId="177" fontId="18" fillId="5" borderId="25" xfId="4" applyNumberFormat="1" applyFont="1" applyFill="1" applyBorder="1" applyAlignment="1">
      <alignment horizontal="right" vertical="center" wrapText="1"/>
    </xf>
    <xf numFmtId="177" fontId="18" fillId="5" borderId="24" xfId="4" applyNumberFormat="1" applyFont="1" applyFill="1" applyBorder="1" applyAlignment="1">
      <alignment horizontal="right" vertical="center" wrapText="1"/>
    </xf>
    <xf numFmtId="177" fontId="30" fillId="6" borderId="14" xfId="4" applyNumberFormat="1" applyFont="1" applyFill="1" applyBorder="1" applyAlignment="1" applyProtection="1">
      <alignment horizontal="right" vertical="center" wrapText="1"/>
    </xf>
    <xf numFmtId="177" fontId="30" fillId="6" borderId="15" xfId="4" applyNumberFormat="1" applyFont="1" applyFill="1" applyBorder="1" applyAlignment="1" applyProtection="1">
      <alignment horizontal="right" vertical="center" wrapText="1"/>
    </xf>
    <xf numFmtId="177" fontId="30" fillId="6" borderId="1" xfId="4" applyNumberFormat="1" applyFont="1" applyFill="1" applyBorder="1" applyAlignment="1" applyProtection="1">
      <alignment horizontal="right" vertical="center" wrapText="1"/>
    </xf>
    <xf numFmtId="177" fontId="30" fillId="6" borderId="2" xfId="4" applyNumberFormat="1" applyFont="1" applyFill="1" applyBorder="1" applyAlignment="1" applyProtection="1">
      <alignment horizontal="right" vertical="center" wrapText="1"/>
    </xf>
    <xf numFmtId="177" fontId="30" fillId="6" borderId="3" xfId="4" applyNumberFormat="1" applyFont="1" applyFill="1" applyBorder="1" applyAlignment="1" applyProtection="1">
      <alignment horizontal="right" vertical="center" wrapText="1"/>
    </xf>
    <xf numFmtId="177" fontId="30" fillId="6" borderId="4" xfId="4" applyNumberFormat="1" applyFont="1" applyFill="1" applyBorder="1" applyAlignment="1" applyProtection="1">
      <alignment horizontal="right" vertical="center" wrapText="1"/>
    </xf>
    <xf numFmtId="177" fontId="18" fillId="0" borderId="24" xfId="4" applyNumberFormat="1" applyFont="1" applyBorder="1" applyAlignment="1">
      <alignment horizontal="right" vertical="center" wrapText="1"/>
    </xf>
    <xf numFmtId="177" fontId="18" fillId="0" borderId="24" xfId="4" applyNumberFormat="1" applyFont="1" applyFill="1" applyBorder="1" applyAlignment="1">
      <alignment horizontal="right" vertical="center" wrapText="1"/>
    </xf>
    <xf numFmtId="177" fontId="18" fillId="0" borderId="81" xfId="4" applyNumberFormat="1" applyFont="1" applyFill="1" applyBorder="1" applyAlignment="1">
      <alignment horizontal="right" vertical="center" wrapText="1"/>
    </xf>
    <xf numFmtId="177" fontId="18" fillId="5" borderId="55" xfId="4" applyNumberFormat="1" applyFont="1" applyFill="1" applyBorder="1" applyAlignment="1">
      <alignment horizontal="right" vertical="center" wrapText="1"/>
    </xf>
    <xf numFmtId="177" fontId="18" fillId="5" borderId="22" xfId="14" applyNumberFormat="1" applyFont="1" applyFill="1" applyBorder="1" applyAlignment="1">
      <alignment horizontal="right" vertical="center" wrapText="1"/>
    </xf>
    <xf numFmtId="177" fontId="30" fillId="5" borderId="22" xfId="14" applyNumberFormat="1" applyFont="1" applyFill="1" applyBorder="1" applyAlignment="1">
      <alignment horizontal="right" vertical="center" wrapText="1"/>
    </xf>
    <xf numFmtId="177" fontId="30" fillId="5" borderId="1" xfId="14" applyNumberFormat="1" applyFont="1" applyFill="1" applyBorder="1" applyAlignment="1">
      <alignment horizontal="right" vertical="center" wrapText="1"/>
    </xf>
    <xf numFmtId="177" fontId="30" fillId="5" borderId="93" xfId="14" applyNumberFormat="1" applyFont="1" applyFill="1" applyBorder="1" applyAlignment="1">
      <alignment horizontal="right" vertical="center" wrapText="1"/>
    </xf>
    <xf numFmtId="177" fontId="30" fillId="6" borderId="1" xfId="4" applyNumberFormat="1" applyFont="1" applyFill="1" applyBorder="1" applyAlignment="1">
      <alignment horizontal="right" vertical="center" wrapText="1"/>
    </xf>
    <xf numFmtId="177" fontId="30" fillId="5" borderId="80" xfId="14" applyNumberFormat="1" applyFont="1" applyFill="1" applyBorder="1" applyAlignment="1">
      <alignment horizontal="right" vertical="center" wrapText="1"/>
    </xf>
    <xf numFmtId="177" fontId="30" fillId="5" borderId="14" xfId="14" applyNumberFormat="1" applyFont="1" applyFill="1" applyBorder="1" applyAlignment="1">
      <alignment horizontal="right" vertical="center" wrapText="1"/>
    </xf>
    <xf numFmtId="177" fontId="30" fillId="5" borderId="96" xfId="14" applyNumberFormat="1" applyFont="1" applyFill="1" applyBorder="1" applyAlignment="1">
      <alignment horizontal="right" vertical="center" wrapText="1"/>
    </xf>
    <xf numFmtId="177" fontId="30" fillId="6" borderId="14" xfId="4" applyNumberFormat="1" applyFont="1" applyFill="1" applyBorder="1" applyAlignment="1">
      <alignment horizontal="right" vertical="center" wrapText="1"/>
    </xf>
    <xf numFmtId="177" fontId="30" fillId="6" borderId="3" xfId="4" applyNumberFormat="1" applyFont="1" applyFill="1" applyBorder="1" applyAlignment="1">
      <alignment horizontal="right" vertical="center" wrapText="1"/>
    </xf>
    <xf numFmtId="177" fontId="30" fillId="5" borderId="25" xfId="14" applyNumberFormat="1" applyFont="1" applyFill="1" applyBorder="1" applyAlignment="1">
      <alignment horizontal="right" vertical="center" wrapText="1"/>
    </xf>
    <xf numFmtId="177" fontId="18" fillId="5" borderId="31" xfId="14" applyNumberFormat="1" applyFont="1" applyFill="1" applyBorder="1" applyAlignment="1">
      <alignment horizontal="right" vertical="center" wrapText="1"/>
    </xf>
    <xf numFmtId="177" fontId="30" fillId="5" borderId="3" xfId="14" applyNumberFormat="1" applyFont="1" applyFill="1" applyBorder="1" applyAlignment="1">
      <alignment horizontal="right" vertical="center" wrapText="1"/>
    </xf>
    <xf numFmtId="177" fontId="18" fillId="5" borderId="25" xfId="14" applyNumberFormat="1" applyFont="1" applyFill="1" applyBorder="1" applyAlignment="1">
      <alignment horizontal="right" vertical="center" wrapText="1"/>
    </xf>
    <xf numFmtId="177" fontId="30" fillId="5" borderId="101" xfId="14" applyNumberFormat="1" applyFont="1" applyFill="1" applyBorder="1" applyAlignment="1">
      <alignment horizontal="right" vertical="center" wrapText="1"/>
    </xf>
    <xf numFmtId="177" fontId="18" fillId="0" borderId="92" xfId="14" applyNumberFormat="1" applyFont="1" applyFill="1" applyBorder="1" applyAlignment="1">
      <alignment horizontal="right" vertical="center" wrapText="1"/>
    </xf>
    <xf numFmtId="177" fontId="18" fillId="0" borderId="81" xfId="14" applyNumberFormat="1" applyFont="1" applyFill="1" applyBorder="1" applyAlignment="1">
      <alignment horizontal="right" vertical="center" wrapText="1"/>
    </xf>
    <xf numFmtId="177" fontId="18" fillId="0" borderId="67" xfId="14" applyNumberFormat="1" applyFont="1" applyFill="1" applyBorder="1" applyAlignment="1">
      <alignment horizontal="right" vertical="center" wrapText="1"/>
    </xf>
    <xf numFmtId="177" fontId="30" fillId="6" borderId="15" xfId="4" applyNumberFormat="1" applyFont="1" applyFill="1" applyBorder="1" applyAlignment="1">
      <alignment horizontal="right" vertical="center" wrapText="1"/>
    </xf>
    <xf numFmtId="177" fontId="18" fillId="0" borderId="10" xfId="14" applyNumberFormat="1" applyFont="1" applyFill="1" applyBorder="1" applyAlignment="1">
      <alignment horizontal="right" vertical="center" wrapText="1"/>
    </xf>
    <xf numFmtId="177" fontId="18" fillId="0" borderId="84" xfId="14" applyNumberFormat="1" applyFont="1" applyFill="1" applyBorder="1" applyAlignment="1">
      <alignment horizontal="right" vertical="center" wrapText="1"/>
    </xf>
    <xf numFmtId="177" fontId="32" fillId="0" borderId="22" xfId="14" applyNumberFormat="1" applyFont="1" applyFill="1" applyBorder="1" applyAlignment="1">
      <alignment horizontal="right" vertical="center" wrapText="1"/>
    </xf>
    <xf numFmtId="177" fontId="32" fillId="3" borderId="22" xfId="14" applyNumberFormat="1" applyFont="1" applyFill="1" applyBorder="1" applyAlignment="1">
      <alignment horizontal="right" vertical="center" wrapText="1"/>
    </xf>
    <xf numFmtId="177" fontId="32" fillId="3" borderId="28" xfId="14" applyNumberFormat="1" applyFont="1" applyFill="1" applyBorder="1" applyAlignment="1">
      <alignment horizontal="right" vertical="center" wrapText="1"/>
    </xf>
    <xf numFmtId="177" fontId="18" fillId="5" borderId="24" xfId="14" applyNumberFormat="1" applyFont="1" applyFill="1" applyBorder="1" applyAlignment="1">
      <alignment horizontal="right" vertical="center" wrapText="1"/>
    </xf>
    <xf numFmtId="177" fontId="30" fillId="5" borderId="95" xfId="14" applyNumberFormat="1" applyFont="1" applyFill="1" applyBorder="1" applyAlignment="1">
      <alignment horizontal="right" vertical="center" wrapText="1"/>
    </xf>
    <xf numFmtId="177" fontId="30" fillId="5" borderId="92" xfId="14" applyNumberFormat="1" applyFont="1" applyFill="1" applyBorder="1" applyAlignment="1">
      <alignment horizontal="right" vertical="center" wrapText="1"/>
    </xf>
    <xf numFmtId="177" fontId="30" fillId="5" borderId="68" xfId="14" applyNumberFormat="1" applyFont="1" applyFill="1" applyBorder="1" applyAlignment="1">
      <alignment horizontal="right" vertical="center" wrapText="1"/>
    </xf>
    <xf numFmtId="177" fontId="30" fillId="6" borderId="2" xfId="4" applyNumberFormat="1" applyFont="1" applyFill="1" applyBorder="1" applyAlignment="1">
      <alignment horizontal="right" vertical="center" wrapText="1"/>
    </xf>
    <xf numFmtId="177" fontId="30" fillId="6" borderId="4" xfId="4" applyNumberFormat="1" applyFont="1" applyFill="1" applyBorder="1" applyAlignment="1">
      <alignment horizontal="right" vertical="center" wrapText="1"/>
    </xf>
    <xf numFmtId="0" fontId="28" fillId="0" borderId="36" xfId="1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177" fontId="21" fillId="3" borderId="37" xfId="5" applyNumberFormat="1" applyFont="1" applyFill="1" applyBorder="1" applyAlignment="1">
      <alignment horizontal="center" vertical="center" shrinkToFit="1"/>
    </xf>
    <xf numFmtId="177" fontId="21" fillId="3" borderId="111" xfId="7" applyNumberFormat="1" applyFont="1" applyFill="1" applyBorder="1" applyAlignment="1">
      <alignment horizontal="center" vertical="center" shrinkToFit="1"/>
    </xf>
    <xf numFmtId="178" fontId="28" fillId="0" borderId="75" xfId="0" applyNumberFormat="1" applyFont="1" applyFill="1" applyBorder="1" applyAlignment="1">
      <alignment horizontal="center" vertical="center"/>
    </xf>
    <xf numFmtId="177" fontId="21" fillId="0" borderId="1" xfId="5" applyNumberFormat="1" applyFont="1" applyFill="1" applyBorder="1" applyAlignment="1">
      <alignment horizontal="center" vertical="center"/>
    </xf>
    <xf numFmtId="178" fontId="28" fillId="0" borderId="1" xfId="10" applyNumberFormat="1" applyFont="1" applyFill="1" applyBorder="1" applyAlignment="1">
      <alignment horizontal="right" vertical="center"/>
    </xf>
    <xf numFmtId="177" fontId="21" fillId="0" borderId="1" xfId="5" applyNumberFormat="1" applyFont="1" applyFill="1" applyBorder="1" applyAlignment="1">
      <alignment horizontal="center" vertical="center" shrinkToFit="1"/>
    </xf>
    <xf numFmtId="41" fontId="28" fillId="0" borderId="5" xfId="19" applyNumberFormat="1" applyFont="1" applyFill="1" applyBorder="1" applyAlignment="1">
      <alignment horizontal="left" vertical="center" wrapText="1" indent="1"/>
    </xf>
    <xf numFmtId="177" fontId="21" fillId="0" borderId="5" xfId="5" applyNumberFormat="1" applyFont="1" applyFill="1" applyBorder="1" applyAlignment="1">
      <alignment horizontal="center" vertical="center"/>
    </xf>
    <xf numFmtId="177" fontId="21" fillId="0" borderId="37" xfId="5" applyNumberFormat="1" applyFont="1" applyFill="1" applyBorder="1" applyAlignment="1">
      <alignment horizontal="center" vertical="center"/>
    </xf>
    <xf numFmtId="177" fontId="21" fillId="0" borderId="5" xfId="5" applyNumberFormat="1" applyFont="1" applyFill="1" applyBorder="1" applyAlignment="1">
      <alignment horizontal="center" vertical="center" shrinkToFit="1"/>
    </xf>
    <xf numFmtId="177" fontId="21" fillId="3" borderId="70" xfId="5" applyNumberFormat="1" applyFont="1" applyFill="1" applyBorder="1" applyAlignment="1">
      <alignment horizontal="center" vertical="center" shrinkToFit="1"/>
    </xf>
    <xf numFmtId="177" fontId="21" fillId="3" borderId="121" xfId="7" applyNumberFormat="1" applyFont="1" applyFill="1" applyBorder="1" applyAlignment="1">
      <alignment horizontal="center" vertical="center" shrinkToFit="1"/>
    </xf>
    <xf numFmtId="3" fontId="21" fillId="0" borderId="31" xfId="0" applyNumberFormat="1" applyFont="1" applyFill="1" applyBorder="1" applyAlignment="1">
      <alignment horizontal="right" vertical="center" wrapText="1"/>
    </xf>
    <xf numFmtId="0" fontId="21" fillId="0" borderId="18" xfId="5" applyNumberFormat="1" applyFont="1" applyBorder="1" applyAlignment="1">
      <alignment horizontal="center" vertical="center" wrapText="1"/>
    </xf>
    <xf numFmtId="177" fontId="21" fillId="3" borderId="36" xfId="5" applyNumberFormat="1" applyFont="1" applyFill="1" applyBorder="1" applyAlignment="1">
      <alignment horizontal="center" vertical="center" shrinkToFit="1"/>
    </xf>
    <xf numFmtId="177" fontId="21" fillId="3" borderId="77" xfId="7" applyNumberFormat="1" applyFont="1" applyFill="1" applyBorder="1" applyAlignment="1">
      <alignment horizontal="center" vertical="center" shrinkToFit="1"/>
    </xf>
    <xf numFmtId="41" fontId="20" fillId="6" borderId="6" xfId="6" applyNumberFormat="1" applyFont="1" applyFill="1" applyBorder="1" applyAlignment="1">
      <alignment horizontal="left" vertical="center" indent="1"/>
    </xf>
    <xf numFmtId="177" fontId="21" fillId="3" borderId="88" xfId="5" applyNumberFormat="1" applyFont="1" applyFill="1" applyBorder="1" applyAlignment="1">
      <alignment horizontal="center" vertical="center" shrinkToFit="1"/>
    </xf>
    <xf numFmtId="177" fontId="21" fillId="3" borderId="122" xfId="7" applyNumberFormat="1" applyFont="1" applyFill="1" applyBorder="1" applyAlignment="1">
      <alignment horizontal="center" vertical="center" shrinkToFit="1"/>
    </xf>
    <xf numFmtId="178" fontId="28" fillId="4" borderId="112" xfId="0" applyNumberFormat="1" applyFont="1" applyFill="1" applyBorder="1" applyAlignment="1">
      <alignment horizontal="center" vertical="center"/>
    </xf>
    <xf numFmtId="177" fontId="21" fillId="3" borderId="5" xfId="5" applyNumberFormat="1" applyFont="1" applyFill="1" applyBorder="1" applyAlignment="1">
      <alignment horizontal="center" vertical="center"/>
    </xf>
    <xf numFmtId="178" fontId="28" fillId="0" borderId="5" xfId="10" applyNumberFormat="1" applyFont="1" applyFill="1" applyBorder="1" applyAlignment="1">
      <alignment horizontal="right" vertical="center"/>
    </xf>
    <xf numFmtId="177" fontId="21" fillId="3" borderId="5" xfId="5" applyNumberFormat="1" applyFont="1" applyFill="1" applyBorder="1" applyAlignment="1">
      <alignment horizontal="center" vertical="center" shrinkToFit="1"/>
    </xf>
    <xf numFmtId="178" fontId="20" fillId="6" borderId="85" xfId="6" applyNumberFormat="1" applyFont="1" applyFill="1" applyBorder="1" applyAlignment="1">
      <alignment horizontal="right" vertical="center"/>
    </xf>
    <xf numFmtId="177" fontId="21" fillId="3" borderId="3" xfId="7" applyNumberFormat="1" applyFont="1" applyFill="1" applyBorder="1" applyAlignment="1">
      <alignment horizontal="center" vertical="center" shrinkToFit="1"/>
    </xf>
    <xf numFmtId="3" fontId="21" fillId="0" borderId="3" xfId="0" applyNumberFormat="1" applyFont="1" applyFill="1" applyBorder="1" applyAlignment="1">
      <alignment horizontal="right" vertical="center" wrapText="1"/>
    </xf>
    <xf numFmtId="41" fontId="20" fillId="6" borderId="85" xfId="6" applyNumberFormat="1" applyFont="1" applyFill="1" applyBorder="1" applyAlignment="1">
      <alignment horizontal="left" vertical="center" indent="1"/>
    </xf>
    <xf numFmtId="49" fontId="30" fillId="6" borderId="13" xfId="4" applyNumberFormat="1" applyFont="1" applyFill="1" applyBorder="1" applyAlignment="1">
      <alignment horizontal="center" vertical="center" wrapText="1"/>
    </xf>
    <xf numFmtId="49" fontId="30" fillId="6" borderId="9" xfId="4" applyNumberFormat="1" applyFont="1" applyFill="1" applyBorder="1" applyAlignment="1">
      <alignment horizontal="center" vertical="center" wrapText="1"/>
    </xf>
    <xf numFmtId="49" fontId="30" fillId="6" borderId="16" xfId="4" applyNumberFormat="1" applyFont="1" applyFill="1" applyBorder="1" applyAlignment="1">
      <alignment horizontal="center" vertical="center" wrapText="1"/>
    </xf>
    <xf numFmtId="0" fontId="29" fillId="5" borderId="25" xfId="14" applyNumberFormat="1" applyFont="1" applyFill="1" applyBorder="1" applyAlignment="1">
      <alignment horizontal="center" vertical="center" wrapText="1"/>
    </xf>
    <xf numFmtId="0" fontId="29" fillId="5" borderId="27" xfId="14" applyNumberFormat="1" applyFont="1" applyFill="1" applyBorder="1" applyAlignment="1">
      <alignment horizontal="center" vertical="center" wrapText="1"/>
    </xf>
    <xf numFmtId="0" fontId="18" fillId="0" borderId="98" xfId="14" applyFont="1" applyFill="1" applyBorder="1" applyAlignment="1">
      <alignment horizontal="center" vertical="center" wrapText="1"/>
    </xf>
    <xf numFmtId="49" fontId="21" fillId="3" borderId="5" xfId="5" applyNumberFormat="1" applyFont="1" applyFill="1" applyBorder="1" applyAlignment="1">
      <alignment horizontal="center" vertical="center" wrapText="1"/>
    </xf>
    <xf numFmtId="177" fontId="18" fillId="5" borderId="29" xfId="14" applyNumberFormat="1" applyFont="1" applyFill="1" applyBorder="1" applyAlignment="1">
      <alignment horizontal="right" vertical="center" wrapText="1"/>
    </xf>
    <xf numFmtId="177" fontId="30" fillId="5" borderId="81" xfId="14" applyNumberFormat="1" applyFont="1" applyFill="1" applyBorder="1" applyAlignment="1">
      <alignment horizontal="right" vertical="center" wrapText="1"/>
    </xf>
    <xf numFmtId="177" fontId="30" fillId="5" borderId="24" xfId="14" applyNumberFormat="1" applyFont="1" applyFill="1" applyBorder="1" applyAlignment="1">
      <alignment horizontal="right" vertical="center" wrapText="1"/>
    </xf>
    <xf numFmtId="177" fontId="30" fillId="5" borderId="26" xfId="14" applyNumberFormat="1" applyFont="1" applyFill="1" applyBorder="1" applyAlignment="1">
      <alignment horizontal="right" vertical="center" wrapText="1"/>
    </xf>
    <xf numFmtId="177" fontId="18" fillId="5" borderId="55" xfId="14" applyNumberFormat="1" applyFont="1" applyFill="1" applyBorder="1" applyAlignment="1">
      <alignment horizontal="right" vertical="center" wrapText="1"/>
    </xf>
    <xf numFmtId="177" fontId="30" fillId="5" borderId="15" xfId="14" applyNumberFormat="1" applyFont="1" applyFill="1" applyBorder="1" applyAlignment="1">
      <alignment horizontal="right" vertical="center" wrapText="1"/>
    </xf>
    <xf numFmtId="177" fontId="30" fillId="5" borderId="2" xfId="14" applyNumberFormat="1" applyFont="1" applyFill="1" applyBorder="1" applyAlignment="1">
      <alignment horizontal="right" vertical="center" wrapText="1"/>
    </xf>
    <xf numFmtId="177" fontId="30" fillId="5" borderId="4" xfId="14" applyNumberFormat="1" applyFont="1" applyFill="1" applyBorder="1" applyAlignment="1">
      <alignment horizontal="right" vertical="center" wrapText="1"/>
    </xf>
    <xf numFmtId="177" fontId="18" fillId="5" borderId="26" xfId="14" applyNumberFormat="1" applyFont="1" applyFill="1" applyBorder="1" applyAlignment="1">
      <alignment horizontal="right" vertical="center" wrapText="1"/>
    </xf>
    <xf numFmtId="41" fontId="21" fillId="0" borderId="3" xfId="10" applyNumberFormat="1" applyFont="1" applyFill="1" applyBorder="1" applyAlignment="1">
      <alignment horizontal="center" vertical="center"/>
    </xf>
    <xf numFmtId="41" fontId="21" fillId="0" borderId="3" xfId="10" applyNumberFormat="1" applyFont="1" applyFill="1" applyBorder="1" applyAlignment="1">
      <alignment vertical="center"/>
    </xf>
    <xf numFmtId="41" fontId="20" fillId="6" borderId="85" xfId="10" applyNumberFormat="1" applyFont="1" applyFill="1" applyBorder="1" applyAlignment="1">
      <alignment horizontal="center" vertical="center"/>
    </xf>
    <xf numFmtId="41" fontId="20" fillId="5" borderId="1" xfId="6" applyNumberFormat="1" applyFont="1" applyFill="1" applyBorder="1" applyAlignment="1">
      <alignment horizontal="right" vertical="center"/>
    </xf>
    <xf numFmtId="41" fontId="20" fillId="5" borderId="3" xfId="6" applyNumberFormat="1" applyFont="1" applyFill="1" applyBorder="1" applyAlignment="1">
      <alignment horizontal="right" vertical="center"/>
    </xf>
    <xf numFmtId="41" fontId="20" fillId="6" borderId="85" xfId="6" applyNumberFormat="1" applyFont="1" applyFill="1" applyBorder="1" applyAlignment="1">
      <alignment horizontal="right" vertical="center"/>
    </xf>
    <xf numFmtId="0" fontId="21" fillId="4" borderId="36" xfId="1" applyNumberFormat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41" fontId="38" fillId="0" borderId="5" xfId="19" applyNumberFormat="1" applyFont="1" applyFill="1" applyBorder="1" applyAlignment="1">
      <alignment horizontal="left" vertical="center" wrapText="1" indent="1"/>
    </xf>
    <xf numFmtId="49" fontId="21" fillId="0" borderId="84" xfId="17" applyNumberFormat="1" applyFont="1" applyFill="1" applyBorder="1" applyAlignment="1">
      <alignment horizontal="center" vertical="center" wrapText="1"/>
    </xf>
    <xf numFmtId="49" fontId="21" fillId="4" borderId="2" xfId="17" applyNumberFormat="1" applyFont="1" applyFill="1" applyBorder="1" applyAlignment="1">
      <alignment vertical="center" wrapText="1"/>
    </xf>
    <xf numFmtId="49" fontId="21" fillId="4" borderId="84" xfId="17" applyNumberFormat="1" applyFont="1" applyFill="1" applyBorder="1" applyAlignment="1">
      <alignment vertical="center" wrapText="1"/>
    </xf>
    <xf numFmtId="0" fontId="21" fillId="4" borderId="37" xfId="1" applyNumberFormat="1" applyFont="1" applyFill="1" applyBorder="1" applyAlignment="1">
      <alignment horizontal="center" vertical="center"/>
    </xf>
    <xf numFmtId="0" fontId="21" fillId="4" borderId="5" xfId="1" applyNumberFormat="1" applyFont="1" applyFill="1" applyBorder="1" applyAlignment="1">
      <alignment horizontal="center" vertical="center"/>
    </xf>
    <xf numFmtId="49" fontId="21" fillId="4" borderId="84" xfId="17" applyNumberFormat="1" applyFont="1" applyFill="1" applyBorder="1" applyAlignment="1">
      <alignment horizontal="center" vertical="center" wrapText="1"/>
    </xf>
    <xf numFmtId="41" fontId="38" fillId="0" borderId="1" xfId="19" applyNumberFormat="1" applyFont="1" applyFill="1" applyBorder="1" applyAlignment="1">
      <alignment horizontal="left" vertical="center" wrapText="1" indent="1"/>
    </xf>
    <xf numFmtId="0" fontId="20" fillId="5" borderId="1" xfId="5" applyNumberFormat="1" applyFont="1" applyFill="1" applyBorder="1" applyAlignment="1">
      <alignment horizontal="center" vertical="center" shrinkToFit="1"/>
    </xf>
    <xf numFmtId="177" fontId="21" fillId="5" borderId="1" xfId="5" applyNumberFormat="1" applyFont="1" applyFill="1" applyBorder="1" applyAlignment="1">
      <alignment horizontal="right" vertical="center" wrapText="1"/>
    </xf>
    <xf numFmtId="0" fontId="21" fillId="5" borderId="1" xfId="5" applyNumberFormat="1" applyFont="1" applyFill="1" applyBorder="1" applyAlignment="1">
      <alignment horizontal="center" vertical="center" shrinkToFit="1"/>
    </xf>
    <xf numFmtId="0" fontId="21" fillId="3" borderId="17" xfId="5" applyNumberFormat="1" applyFont="1" applyFill="1" applyBorder="1" applyAlignment="1">
      <alignment horizontal="center" vertical="center" shrinkToFit="1"/>
    </xf>
    <xf numFmtId="0" fontId="21" fillId="3" borderId="5" xfId="5" applyNumberFormat="1" applyFont="1" applyFill="1" applyBorder="1" applyAlignment="1">
      <alignment horizontal="center" vertical="center" shrinkToFit="1"/>
    </xf>
    <xf numFmtId="177" fontId="21" fillId="0" borderId="1" xfId="0" applyNumberFormat="1" applyFont="1" applyFill="1" applyBorder="1" applyAlignment="1">
      <alignment horizontal="right" vertical="center" wrapText="1"/>
    </xf>
    <xf numFmtId="177" fontId="21" fillId="5" borderId="1" xfId="0" applyNumberFormat="1" applyFont="1" applyFill="1" applyBorder="1" applyAlignment="1">
      <alignment horizontal="right" vertical="center" wrapText="1"/>
    </xf>
    <xf numFmtId="49" fontId="21" fillId="3" borderId="1" xfId="5" applyNumberFormat="1" applyFont="1" applyFill="1" applyBorder="1" applyAlignment="1">
      <alignment horizontal="center" vertical="center" wrapText="1"/>
    </xf>
    <xf numFmtId="177" fontId="21" fillId="0" borderId="5" xfId="5" applyNumberFormat="1" applyFont="1" applyFill="1" applyBorder="1" applyAlignment="1">
      <alignment horizontal="right" vertical="center" wrapText="1"/>
    </xf>
    <xf numFmtId="0" fontId="20" fillId="5" borderId="3" xfId="5" applyNumberFormat="1" applyFont="1" applyFill="1" applyBorder="1" applyAlignment="1">
      <alignment horizontal="center" vertical="center" shrinkToFit="1"/>
    </xf>
    <xf numFmtId="177" fontId="21" fillId="5" borderId="3" xfId="0" applyNumberFormat="1" applyFont="1" applyFill="1" applyBorder="1" applyAlignment="1">
      <alignment horizontal="right" vertical="center" wrapText="1"/>
    </xf>
    <xf numFmtId="0" fontId="21" fillId="5" borderId="3" xfId="5" applyNumberFormat="1" applyFont="1" applyFill="1" applyBorder="1" applyAlignment="1">
      <alignment horizontal="center" vertical="center" shrinkToFit="1"/>
    </xf>
    <xf numFmtId="0" fontId="20" fillId="5" borderId="70" xfId="5" applyNumberFormat="1" applyFont="1" applyFill="1" applyBorder="1" applyAlignment="1">
      <alignment horizontal="center" vertical="center" shrinkToFit="1"/>
    </xf>
    <xf numFmtId="177" fontId="20" fillId="0" borderId="14" xfId="3" applyNumberFormat="1" applyFont="1" applyFill="1" applyBorder="1" applyAlignment="1">
      <alignment horizontal="right" vertical="center"/>
    </xf>
    <xf numFmtId="177" fontId="20" fillId="0" borderId="15" xfId="3" applyNumberFormat="1" applyFont="1" applyFill="1" applyBorder="1" applyAlignment="1">
      <alignment horizontal="right" vertical="center"/>
    </xf>
    <xf numFmtId="177" fontId="20" fillId="0" borderId="1" xfId="3" applyNumberFormat="1" applyFont="1" applyFill="1" applyBorder="1" applyAlignment="1">
      <alignment horizontal="right" vertical="center"/>
    </xf>
    <xf numFmtId="177" fontId="20" fillId="0" borderId="1" xfId="15" applyNumberFormat="1" applyFont="1" applyFill="1" applyBorder="1" applyAlignment="1">
      <alignment horizontal="right" vertical="center"/>
    </xf>
    <xf numFmtId="177" fontId="21" fillId="0" borderId="1" xfId="15" applyNumberFormat="1" applyFont="1" applyFill="1" applyBorder="1" applyAlignment="1">
      <alignment horizontal="right" vertical="center"/>
    </xf>
    <xf numFmtId="177" fontId="21" fillId="0" borderId="2" xfId="15" applyNumberFormat="1" applyFont="1" applyFill="1" applyBorder="1" applyAlignment="1">
      <alignment horizontal="right" vertical="center"/>
    </xf>
    <xf numFmtId="177" fontId="21" fillId="0" borderId="1" xfId="21" applyNumberFormat="1" applyFont="1" applyFill="1" applyBorder="1" applyAlignment="1">
      <alignment horizontal="right" vertical="center" shrinkToFit="1"/>
    </xf>
    <xf numFmtId="177" fontId="20" fillId="0" borderId="2" xfId="15" applyNumberFormat="1" applyFont="1" applyFill="1" applyBorder="1" applyAlignment="1">
      <alignment horizontal="right" vertical="center"/>
    </xf>
    <xf numFmtId="177" fontId="21" fillId="0" borderId="3" xfId="15" applyNumberFormat="1" applyFont="1" applyFill="1" applyBorder="1" applyAlignment="1">
      <alignment horizontal="right" vertical="center"/>
    </xf>
    <xf numFmtId="177" fontId="21" fillId="0" borderId="86" xfId="15" applyNumberFormat="1" applyFont="1" applyFill="1" applyBorder="1" applyAlignment="1">
      <alignment horizontal="right" vertical="center"/>
    </xf>
    <xf numFmtId="177" fontId="21" fillId="0" borderId="36" xfId="3" applyNumberFormat="1" applyFont="1" applyFill="1" applyBorder="1" applyAlignment="1">
      <alignment horizontal="right" vertical="center"/>
    </xf>
    <xf numFmtId="177" fontId="21" fillId="0" borderId="2" xfId="3" applyNumberFormat="1" applyFont="1" applyFill="1" applyBorder="1" applyAlignment="1">
      <alignment horizontal="right" vertical="center"/>
    </xf>
    <xf numFmtId="177" fontId="21" fillId="0" borderId="36" xfId="1" applyNumberFormat="1" applyFont="1" applyFill="1" applyBorder="1" applyAlignment="1">
      <alignment horizontal="right" vertical="center"/>
    </xf>
    <xf numFmtId="177" fontId="20" fillId="0" borderId="37" xfId="3" applyNumberFormat="1" applyFont="1" applyFill="1" applyBorder="1" applyAlignment="1">
      <alignment horizontal="right" vertical="center"/>
    </xf>
    <xf numFmtId="177" fontId="20" fillId="0" borderId="84" xfId="3" applyNumberFormat="1" applyFont="1" applyFill="1" applyBorder="1" applyAlignment="1">
      <alignment horizontal="right" vertical="center"/>
    </xf>
    <xf numFmtId="177" fontId="21" fillId="0" borderId="1" xfId="3" applyNumberFormat="1" applyFont="1" applyFill="1" applyBorder="1" applyAlignment="1">
      <alignment horizontal="right" vertical="center"/>
    </xf>
    <xf numFmtId="177" fontId="21" fillId="3" borderId="59" xfId="7" applyNumberFormat="1" applyFont="1" applyFill="1" applyBorder="1" applyAlignment="1">
      <alignment horizontal="center" vertical="center" shrinkToFit="1"/>
    </xf>
    <xf numFmtId="177" fontId="21" fillId="0" borderId="1" xfId="3" applyNumberFormat="1" applyFont="1" applyFill="1" applyBorder="1" applyAlignment="1" applyProtection="1">
      <alignment horizontal="center" vertical="center"/>
    </xf>
    <xf numFmtId="177" fontId="21" fillId="0" borderId="75" xfId="3" applyNumberFormat="1" applyFont="1" applyFill="1" applyBorder="1" applyAlignment="1" applyProtection="1">
      <alignment horizontal="right" vertical="center"/>
    </xf>
    <xf numFmtId="177" fontId="21" fillId="0" borderId="36" xfId="3" applyNumberFormat="1" applyFont="1" applyFill="1" applyBorder="1" applyAlignment="1" applyProtection="1">
      <alignment horizontal="right" vertical="center"/>
    </xf>
    <xf numFmtId="177" fontId="20" fillId="5" borderId="89" xfId="5" applyNumberFormat="1" applyFont="1" applyFill="1" applyBorder="1" applyAlignment="1">
      <alignment horizontal="center" vertical="center"/>
    </xf>
    <xf numFmtId="177" fontId="21" fillId="3" borderId="17" xfId="7" applyNumberFormat="1" applyFont="1" applyFill="1" applyBorder="1" applyAlignment="1">
      <alignment horizontal="center" vertical="center" shrinkToFit="1"/>
    </xf>
    <xf numFmtId="41" fontId="21" fillId="0" borderId="73" xfId="10" applyNumberFormat="1" applyFont="1" applyFill="1" applyBorder="1" applyAlignment="1">
      <alignment horizontal="center" vertical="center"/>
    </xf>
    <xf numFmtId="41" fontId="21" fillId="0" borderId="17" xfId="10" applyNumberFormat="1" applyFont="1" applyFill="1" applyBorder="1" applyAlignment="1">
      <alignment horizontal="center" vertical="center"/>
    </xf>
    <xf numFmtId="0" fontId="20" fillId="5" borderId="20" xfId="5" applyNumberFormat="1" applyFont="1" applyFill="1" applyBorder="1" applyAlignment="1">
      <alignment horizontal="center" vertical="center" shrinkToFit="1"/>
    </xf>
    <xf numFmtId="49" fontId="21" fillId="3" borderId="17" xfId="5" applyNumberFormat="1" applyFont="1" applyFill="1" applyBorder="1" applyAlignment="1">
      <alignment horizontal="center" vertical="center" wrapText="1"/>
    </xf>
    <xf numFmtId="0" fontId="21" fillId="0" borderId="17" xfId="5" applyNumberFormat="1" applyFont="1" applyFill="1" applyBorder="1" applyAlignment="1">
      <alignment horizontal="center" vertical="center" shrinkToFit="1"/>
    </xf>
    <xf numFmtId="49" fontId="21" fillId="3" borderId="17" xfId="5" applyNumberFormat="1" applyFont="1" applyFill="1" applyBorder="1" applyAlignment="1">
      <alignment horizontal="center" vertical="center" shrinkToFit="1"/>
    </xf>
    <xf numFmtId="42" fontId="21" fillId="3" borderId="73" xfId="32" applyFont="1" applyFill="1" applyBorder="1" applyAlignment="1">
      <alignment horizontal="center" vertical="center" shrinkToFit="1"/>
    </xf>
    <xf numFmtId="0" fontId="20" fillId="5" borderId="77" xfId="5" applyNumberFormat="1" applyFont="1" applyFill="1" applyBorder="1" applyAlignment="1">
      <alignment horizontal="center" vertical="center" shrinkToFit="1"/>
    </xf>
    <xf numFmtId="0" fontId="21" fillId="3" borderId="17" xfId="5" applyNumberFormat="1" applyFont="1" applyFill="1" applyBorder="1" applyAlignment="1">
      <alignment horizontal="center" vertical="center" wrapText="1"/>
    </xf>
    <xf numFmtId="0" fontId="20" fillId="5" borderId="79" xfId="5" applyNumberFormat="1" applyFont="1" applyFill="1" applyBorder="1" applyAlignment="1">
      <alignment horizontal="center" vertical="center" shrinkToFit="1"/>
    </xf>
    <xf numFmtId="0" fontId="20" fillId="5" borderId="121" xfId="5" applyNumberFormat="1" applyFont="1" applyFill="1" applyBorder="1" applyAlignment="1">
      <alignment horizontal="center" vertical="center" shrinkToFit="1"/>
    </xf>
    <xf numFmtId="0" fontId="21" fillId="3" borderId="73" xfId="5" applyNumberFormat="1" applyFont="1" applyFill="1" applyBorder="1" applyAlignment="1">
      <alignment horizontal="center" vertical="center" wrapText="1"/>
    </xf>
    <xf numFmtId="0" fontId="21" fillId="3" borderId="121" xfId="5" applyNumberFormat="1" applyFont="1" applyFill="1" applyBorder="1" applyAlignment="1">
      <alignment horizontal="center" vertical="center" wrapText="1"/>
    </xf>
    <xf numFmtId="0" fontId="20" fillId="2" borderId="34" xfId="3" applyNumberFormat="1" applyFont="1" applyFill="1" applyBorder="1" applyAlignment="1" applyProtection="1">
      <alignment horizontal="center" vertical="center"/>
    </xf>
    <xf numFmtId="0" fontId="20" fillId="2" borderId="6" xfId="3" applyNumberFormat="1" applyFont="1" applyFill="1" applyBorder="1" applyAlignment="1" applyProtection="1">
      <alignment horizontal="center" vertical="center"/>
    </xf>
    <xf numFmtId="0" fontId="20" fillId="0" borderId="9" xfId="3" applyNumberFormat="1" applyFont="1" applyFill="1" applyBorder="1" applyAlignment="1">
      <alignment horizontal="center" vertical="center" textRotation="255" wrapText="1"/>
    </xf>
    <xf numFmtId="0" fontId="33" fillId="0" borderId="0" xfId="3" applyNumberFormat="1" applyFont="1" applyAlignment="1">
      <alignment horizontal="center" vertical="center"/>
    </xf>
    <xf numFmtId="0" fontId="20" fillId="2" borderId="13" xfId="3" applyNumberFormat="1" applyFont="1" applyFill="1" applyBorder="1" applyAlignment="1">
      <alignment horizontal="center" vertical="center"/>
    </xf>
    <xf numFmtId="0" fontId="20" fillId="2" borderId="14" xfId="3" applyNumberFormat="1" applyFont="1" applyFill="1" applyBorder="1" applyAlignment="1">
      <alignment horizontal="center" vertical="center"/>
    </xf>
    <xf numFmtId="0" fontId="20" fillId="2" borderId="78" xfId="3" applyNumberFormat="1" applyFont="1" applyFill="1" applyBorder="1" applyAlignment="1">
      <alignment horizontal="center" vertical="center"/>
    </xf>
    <xf numFmtId="0" fontId="20" fillId="2" borderId="15" xfId="3" applyNumberFormat="1" applyFont="1" applyFill="1" applyBorder="1" applyAlignment="1">
      <alignment horizontal="center" vertical="center"/>
    </xf>
    <xf numFmtId="0" fontId="20" fillId="2" borderId="9" xfId="3" applyNumberFormat="1" applyFont="1" applyFill="1" applyBorder="1" applyAlignment="1" applyProtection="1">
      <alignment horizontal="center" vertical="center"/>
    </xf>
    <xf numFmtId="0" fontId="20" fillId="2" borderId="1" xfId="3" applyNumberFormat="1" applyFont="1" applyFill="1" applyBorder="1" applyAlignment="1" applyProtection="1">
      <alignment horizontal="center" vertical="center"/>
    </xf>
    <xf numFmtId="0" fontId="20" fillId="2" borderId="16" xfId="3" applyNumberFormat="1" applyFont="1" applyFill="1" applyBorder="1" applyAlignment="1" applyProtection="1">
      <alignment horizontal="center" vertical="center"/>
    </xf>
    <xf numFmtId="0" fontId="20" fillId="2" borderId="3" xfId="3" applyNumberFormat="1" applyFont="1" applyFill="1" applyBorder="1" applyAlignment="1" applyProtection="1">
      <alignment horizontal="center" vertical="center"/>
    </xf>
    <xf numFmtId="0" fontId="20" fillId="0" borderId="13" xfId="3" applyNumberFormat="1" applyFont="1" applyFill="1" applyBorder="1" applyAlignment="1" applyProtection="1">
      <alignment horizontal="distributed" vertical="center"/>
    </xf>
    <xf numFmtId="0" fontId="20" fillId="0" borderId="14" xfId="3" applyNumberFormat="1" applyFont="1" applyFill="1" applyBorder="1" applyAlignment="1" applyProtection="1">
      <alignment horizontal="distributed" vertical="center"/>
    </xf>
    <xf numFmtId="0" fontId="20" fillId="0" borderId="9" xfId="3" applyNumberFormat="1" applyFont="1" applyFill="1" applyBorder="1" applyAlignment="1" applyProtection="1">
      <alignment horizontal="distributed" vertical="center"/>
    </xf>
    <xf numFmtId="0" fontId="20" fillId="0" borderId="1" xfId="3" applyNumberFormat="1" applyFont="1" applyFill="1" applyBorder="1" applyAlignment="1" applyProtection="1">
      <alignment horizontal="distributed" vertical="center"/>
    </xf>
    <xf numFmtId="177" fontId="21" fillId="0" borderId="9" xfId="3" applyNumberFormat="1" applyFont="1" applyFill="1" applyBorder="1" applyAlignment="1" applyProtection="1">
      <alignment horizontal="center" vertical="center"/>
    </xf>
    <xf numFmtId="177" fontId="21" fillId="0" borderId="1" xfId="3" applyNumberFormat="1" applyFont="1" applyFill="1" applyBorder="1" applyAlignment="1" applyProtection="1">
      <alignment horizontal="center" vertical="center"/>
    </xf>
    <xf numFmtId="177" fontId="21" fillId="0" borderId="8" xfId="3" applyNumberFormat="1" applyFont="1" applyFill="1" applyBorder="1" applyAlignment="1" applyProtection="1">
      <alignment horizontal="center" vertical="center" textRotation="255"/>
    </xf>
    <xf numFmtId="177" fontId="21" fillId="0" borderId="43" xfId="3" applyNumberFormat="1" applyFont="1" applyFill="1" applyBorder="1" applyAlignment="1" applyProtection="1">
      <alignment horizontal="center" vertical="center" textRotation="255"/>
    </xf>
    <xf numFmtId="177" fontId="21" fillId="0" borderId="75" xfId="3" applyNumberFormat="1" applyFont="1" applyFill="1" applyBorder="1" applyAlignment="1" applyProtection="1">
      <alignment horizontal="center" vertical="center"/>
    </xf>
    <xf numFmtId="177" fontId="21" fillId="0" borderId="36" xfId="3" applyNumberFormat="1" applyFont="1" applyFill="1" applyBorder="1" applyAlignment="1" applyProtection="1">
      <alignment horizontal="center" vertical="center"/>
    </xf>
    <xf numFmtId="177" fontId="21" fillId="0" borderId="16" xfId="3" applyNumberFormat="1" applyFont="1" applyFill="1" applyBorder="1" applyAlignment="1" applyProtection="1">
      <alignment horizontal="right" vertical="center"/>
    </xf>
    <xf numFmtId="177" fontId="21" fillId="0" borderId="3" xfId="3" applyNumberFormat="1" applyFont="1" applyFill="1" applyBorder="1" applyAlignment="1" applyProtection="1">
      <alignment horizontal="right" vertical="center"/>
    </xf>
    <xf numFmtId="0" fontId="20" fillId="0" borderId="9" xfId="3" applyNumberFormat="1" applyFont="1" applyFill="1" applyBorder="1" applyAlignment="1" applyProtection="1">
      <alignment horizontal="center" vertical="center"/>
    </xf>
    <xf numFmtId="0" fontId="20" fillId="0" borderId="16" xfId="3" applyNumberFormat="1" applyFont="1" applyFill="1" applyBorder="1" applyAlignment="1" applyProtection="1">
      <alignment horizontal="center" vertical="center"/>
    </xf>
    <xf numFmtId="177" fontId="21" fillId="0" borderId="9" xfId="3" applyNumberFormat="1" applyFont="1" applyFill="1" applyBorder="1" applyAlignment="1" applyProtection="1">
      <alignment horizontal="right" vertical="center"/>
    </xf>
    <xf numFmtId="177" fontId="21" fillId="0" borderId="1" xfId="3" applyNumberFormat="1" applyFont="1" applyFill="1" applyBorder="1" applyAlignment="1" applyProtection="1">
      <alignment horizontal="right" vertical="center"/>
    </xf>
    <xf numFmtId="0" fontId="20" fillId="0" borderId="9" xfId="3" applyNumberFormat="1" applyFont="1" applyFill="1" applyBorder="1" applyAlignment="1">
      <alignment horizontal="center" vertical="center" textRotation="255"/>
    </xf>
    <xf numFmtId="177" fontId="21" fillId="0" borderId="75" xfId="3" applyNumberFormat="1" applyFont="1" applyFill="1" applyBorder="1" applyAlignment="1" applyProtection="1">
      <alignment horizontal="right" vertical="center"/>
    </xf>
    <xf numFmtId="177" fontId="21" fillId="0" borderId="36" xfId="3" applyNumberFormat="1" applyFont="1" applyFill="1" applyBorder="1" applyAlignment="1" applyProtection="1">
      <alignment horizontal="right" vertical="center"/>
    </xf>
    <xf numFmtId="49" fontId="30" fillId="6" borderId="13" xfId="4" applyNumberFormat="1" applyFont="1" applyFill="1" applyBorder="1" applyAlignment="1">
      <alignment horizontal="center" vertical="center" wrapText="1"/>
    </xf>
    <xf numFmtId="49" fontId="30" fillId="6" borderId="14" xfId="4" applyNumberFormat="1" applyFont="1" applyFill="1" applyBorder="1" applyAlignment="1">
      <alignment horizontal="center" vertical="center" wrapText="1"/>
    </xf>
    <xf numFmtId="49" fontId="30" fillId="6" borderId="15" xfId="4" applyNumberFormat="1" applyFont="1" applyFill="1" applyBorder="1" applyAlignment="1">
      <alignment horizontal="center" vertical="center" wrapText="1"/>
    </xf>
    <xf numFmtId="49" fontId="30" fillId="6" borderId="9" xfId="4" applyNumberFormat="1" applyFont="1" applyFill="1" applyBorder="1" applyAlignment="1">
      <alignment horizontal="center" vertical="center" wrapText="1"/>
    </xf>
    <xf numFmtId="49" fontId="30" fillId="6" borderId="1" xfId="4" applyNumberFormat="1" applyFont="1" applyFill="1" applyBorder="1" applyAlignment="1">
      <alignment horizontal="center" vertical="center" wrapText="1"/>
    </xf>
    <xf numFmtId="49" fontId="30" fillId="6" borderId="2" xfId="4" applyNumberFormat="1" applyFont="1" applyFill="1" applyBorder="1" applyAlignment="1">
      <alignment horizontal="center" vertical="center" wrapText="1"/>
    </xf>
    <xf numFmtId="49" fontId="30" fillId="6" borderId="16" xfId="4" applyNumberFormat="1" applyFont="1" applyFill="1" applyBorder="1" applyAlignment="1">
      <alignment horizontal="center" vertical="center" wrapText="1"/>
    </xf>
    <xf numFmtId="49" fontId="30" fillId="6" borderId="3" xfId="4" applyNumberFormat="1" applyFont="1" applyFill="1" applyBorder="1" applyAlignment="1">
      <alignment horizontal="center" vertical="center" wrapText="1"/>
    </xf>
    <xf numFmtId="49" fontId="30" fillId="6" borderId="4" xfId="4" applyNumberFormat="1" applyFont="1" applyFill="1" applyBorder="1" applyAlignment="1">
      <alignment horizontal="center" vertical="center" wrapText="1"/>
    </xf>
    <xf numFmtId="49" fontId="18" fillId="0" borderId="44" xfId="4" applyNumberFormat="1" applyFont="1" applyBorder="1" applyAlignment="1">
      <alignment horizontal="center" vertical="center" wrapText="1"/>
    </xf>
    <xf numFmtId="49" fontId="18" fillId="0" borderId="30" xfId="4" applyNumberFormat="1" applyFont="1" applyBorder="1" applyAlignment="1">
      <alignment horizontal="center" vertical="center" wrapText="1"/>
    </xf>
    <xf numFmtId="49" fontId="18" fillId="0" borderId="48" xfId="4" applyNumberFormat="1" applyFont="1" applyBorder="1" applyAlignment="1">
      <alignment horizontal="center" vertical="center" wrapText="1"/>
    </xf>
    <xf numFmtId="49" fontId="18" fillId="0" borderId="31" xfId="4" applyNumberFormat="1" applyFont="1" applyBorder="1" applyAlignment="1">
      <alignment horizontal="center" vertical="center" wrapText="1"/>
    </xf>
    <xf numFmtId="49" fontId="18" fillId="0" borderId="65" xfId="4" applyNumberFormat="1" applyFont="1" applyBorder="1" applyAlignment="1">
      <alignment horizontal="center" vertical="center" wrapText="1"/>
    </xf>
    <xf numFmtId="49" fontId="18" fillId="0" borderId="55" xfId="4" applyNumberFormat="1" applyFont="1" applyBorder="1" applyAlignment="1">
      <alignment horizontal="center" vertical="center" wrapText="1"/>
    </xf>
    <xf numFmtId="49" fontId="18" fillId="0" borderId="24" xfId="4" applyNumberFormat="1" applyFont="1" applyBorder="1" applyAlignment="1">
      <alignment horizontal="center" vertical="center" wrapText="1"/>
    </xf>
    <xf numFmtId="49" fontId="18" fillId="5" borderId="46" xfId="21" applyNumberFormat="1" applyFont="1" applyFill="1" applyBorder="1" applyAlignment="1">
      <alignment horizontal="center" vertical="center" wrapText="1"/>
    </xf>
    <xf numFmtId="49" fontId="18" fillId="5" borderId="64" xfId="21" applyNumberFormat="1" applyFont="1" applyFill="1" applyBorder="1" applyAlignment="1">
      <alignment horizontal="center" vertical="center" wrapText="1"/>
    </xf>
    <xf numFmtId="49" fontId="18" fillId="5" borderId="39" xfId="21" applyNumberFormat="1" applyFont="1" applyFill="1" applyBorder="1" applyAlignment="1">
      <alignment horizontal="center" vertical="center" wrapText="1"/>
    </xf>
    <xf numFmtId="49" fontId="18" fillId="5" borderId="54" xfId="21" applyNumberFormat="1" applyFont="1" applyFill="1" applyBorder="1" applyAlignment="1">
      <alignment horizontal="center" vertical="center" wrapText="1"/>
    </xf>
    <xf numFmtId="49" fontId="18" fillId="5" borderId="82" xfId="21" applyNumberFormat="1" applyFont="1" applyFill="1" applyBorder="1" applyAlignment="1">
      <alignment horizontal="center" vertical="center" wrapText="1"/>
    </xf>
    <xf numFmtId="49" fontId="18" fillId="5" borderId="56" xfId="21" applyNumberFormat="1" applyFont="1" applyFill="1" applyBorder="1" applyAlignment="1">
      <alignment horizontal="center" vertical="center" wrapText="1"/>
    </xf>
    <xf numFmtId="49" fontId="18" fillId="0" borderId="12" xfId="4" applyNumberFormat="1" applyFont="1" applyBorder="1" applyAlignment="1">
      <alignment horizontal="center" vertical="center" wrapText="1"/>
    </xf>
    <xf numFmtId="49" fontId="18" fillId="0" borderId="11" xfId="4" applyNumberFormat="1" applyFont="1" applyBorder="1" applyAlignment="1">
      <alignment horizontal="center" vertical="center" wrapText="1"/>
    </xf>
    <xf numFmtId="49" fontId="18" fillId="0" borderId="10" xfId="4" applyNumberFormat="1" applyFont="1" applyBorder="1" applyAlignment="1">
      <alignment horizontal="center" vertical="center" wrapText="1"/>
    </xf>
    <xf numFmtId="49" fontId="18" fillId="0" borderId="67" xfId="4" applyNumberFormat="1" applyFont="1" applyBorder="1" applyAlignment="1">
      <alignment horizontal="center" vertical="center" wrapText="1"/>
    </xf>
    <xf numFmtId="49" fontId="18" fillId="0" borderId="29" xfId="4" applyNumberFormat="1" applyFont="1" applyFill="1" applyBorder="1" applyAlignment="1" applyProtection="1">
      <alignment horizontal="center" vertical="center" wrapText="1"/>
    </xf>
    <xf numFmtId="49" fontId="18" fillId="0" borderId="65" xfId="4" applyNumberFormat="1" applyFont="1" applyFill="1" applyBorder="1" applyAlignment="1" applyProtection="1">
      <alignment horizontal="center" vertical="center" wrapText="1"/>
    </xf>
    <xf numFmtId="49" fontId="18" fillId="0" borderId="55" xfId="4" applyNumberFormat="1" applyFont="1" applyFill="1" applyBorder="1" applyAlignment="1" applyProtection="1">
      <alignment horizontal="center" vertical="center" wrapText="1"/>
    </xf>
    <xf numFmtId="49" fontId="18" fillId="0" borderId="24" xfId="4" applyNumberFormat="1" applyFont="1" applyFill="1" applyBorder="1" applyAlignment="1" applyProtection="1">
      <alignment horizontal="center" vertical="center" wrapText="1"/>
    </xf>
    <xf numFmtId="49" fontId="18" fillId="5" borderId="40" xfId="21" applyNumberFormat="1" applyFont="1" applyFill="1" applyBorder="1" applyAlignment="1">
      <alignment horizontal="center" vertical="center" wrapText="1"/>
    </xf>
    <xf numFmtId="49" fontId="18" fillId="5" borderId="41" xfId="21" applyNumberFormat="1" applyFont="1" applyFill="1" applyBorder="1" applyAlignment="1">
      <alignment horizontal="center" vertical="center" wrapText="1"/>
    </xf>
    <xf numFmtId="49" fontId="18" fillId="5" borderId="1" xfId="21" applyNumberFormat="1" applyFont="1" applyFill="1" applyBorder="1" applyAlignment="1">
      <alignment horizontal="center" vertical="center" wrapText="1"/>
    </xf>
    <xf numFmtId="49" fontId="18" fillId="5" borderId="2" xfId="21" applyNumberFormat="1" applyFont="1" applyFill="1" applyBorder="1" applyAlignment="1">
      <alignment horizontal="center" vertical="center" wrapText="1"/>
    </xf>
    <xf numFmtId="49" fontId="18" fillId="3" borderId="18" xfId="21" applyNumberFormat="1" applyFont="1" applyFill="1" applyBorder="1" applyAlignment="1">
      <alignment horizontal="center" vertical="center" wrapText="1"/>
    </xf>
    <xf numFmtId="49" fontId="18" fillId="3" borderId="5" xfId="21" applyNumberFormat="1" applyFont="1" applyFill="1" applyBorder="1" applyAlignment="1">
      <alignment horizontal="center" vertical="center" wrapText="1"/>
    </xf>
    <xf numFmtId="49" fontId="18" fillId="3" borderId="106" xfId="21" applyNumberFormat="1" applyFont="1" applyFill="1" applyBorder="1" applyAlignment="1">
      <alignment horizontal="center" vertical="center" wrapText="1"/>
    </xf>
    <xf numFmtId="49" fontId="18" fillId="3" borderId="107" xfId="21" applyNumberFormat="1" applyFont="1" applyFill="1" applyBorder="1" applyAlignment="1">
      <alignment horizontal="center" vertical="center" wrapText="1"/>
    </xf>
    <xf numFmtId="49" fontId="18" fillId="3" borderId="84" xfId="21" applyNumberFormat="1" applyFont="1" applyFill="1" applyBorder="1" applyAlignment="1">
      <alignment horizontal="center" vertical="center" wrapText="1"/>
    </xf>
    <xf numFmtId="49" fontId="18" fillId="3" borderId="17" xfId="21" applyNumberFormat="1" applyFont="1" applyFill="1" applyBorder="1" applyAlignment="1">
      <alignment horizontal="center" vertical="center" wrapText="1"/>
    </xf>
    <xf numFmtId="49" fontId="18" fillId="3" borderId="2" xfId="21" applyNumberFormat="1" applyFont="1" applyFill="1" applyBorder="1" applyAlignment="1">
      <alignment horizontal="center" vertical="center" wrapText="1"/>
    </xf>
    <xf numFmtId="49" fontId="18" fillId="0" borderId="45" xfId="4" applyNumberFormat="1" applyFont="1" applyBorder="1" applyAlignment="1">
      <alignment horizontal="center" vertical="center" wrapText="1"/>
    </xf>
    <xf numFmtId="0" fontId="27" fillId="0" borderId="0" xfId="14" applyNumberFormat="1" applyFont="1" applyAlignment="1">
      <alignment horizontal="center" vertical="center"/>
    </xf>
    <xf numFmtId="0" fontId="29" fillId="5" borderId="49" xfId="14" applyNumberFormat="1" applyFont="1" applyFill="1" applyBorder="1" applyAlignment="1">
      <alignment horizontal="center" vertical="center" wrapText="1"/>
    </xf>
    <xf numFmtId="0" fontId="29" fillId="5" borderId="50" xfId="14" applyNumberFormat="1" applyFont="1" applyFill="1" applyBorder="1" applyAlignment="1">
      <alignment horizontal="center" vertical="center" wrapText="1"/>
    </xf>
    <xf numFmtId="0" fontId="29" fillId="5" borderId="63" xfId="14" applyNumberFormat="1" applyFont="1" applyFill="1" applyBorder="1" applyAlignment="1">
      <alignment horizontal="center" vertical="center" wrapText="1"/>
    </xf>
    <xf numFmtId="0" fontId="29" fillId="5" borderId="61" xfId="14" applyNumberFormat="1" applyFont="1" applyFill="1" applyBorder="1" applyAlignment="1">
      <alignment horizontal="center" vertical="center" wrapText="1"/>
    </xf>
    <xf numFmtId="0" fontId="29" fillId="5" borderId="62" xfId="14" applyNumberFormat="1" applyFont="1" applyFill="1" applyBorder="1" applyAlignment="1">
      <alignment horizontal="center" vertical="center" wrapText="1"/>
    </xf>
    <xf numFmtId="0" fontId="29" fillId="5" borderId="11" xfId="14" applyNumberFormat="1" applyFont="1" applyFill="1" applyBorder="1" applyAlignment="1">
      <alignment horizontal="center" vertical="center" wrapText="1"/>
    </xf>
    <xf numFmtId="0" fontId="29" fillId="5" borderId="25" xfId="14" applyNumberFormat="1" applyFont="1" applyFill="1" applyBorder="1" applyAlignment="1">
      <alignment horizontal="center" vertical="center" wrapText="1"/>
    </xf>
    <xf numFmtId="0" fontId="29" fillId="5" borderId="10" xfId="14" applyNumberFormat="1" applyFont="1" applyFill="1" applyBorder="1" applyAlignment="1">
      <alignment horizontal="center" vertical="center" wrapText="1"/>
    </xf>
    <xf numFmtId="0" fontId="29" fillId="5" borderId="26" xfId="14" applyNumberFormat="1" applyFont="1" applyFill="1" applyBorder="1" applyAlignment="1">
      <alignment horizontal="center" vertical="center" wrapText="1"/>
    </xf>
    <xf numFmtId="0" fontId="18" fillId="0" borderId="65" xfId="14" applyFont="1" applyFill="1" applyBorder="1" applyAlignment="1">
      <alignment horizontal="center" vertical="center" wrapText="1"/>
    </xf>
    <xf numFmtId="0" fontId="18" fillId="0" borderId="55" xfId="14" applyFont="1" applyFill="1" applyBorder="1" applyAlignment="1">
      <alignment horizontal="center" vertical="center" wrapText="1"/>
    </xf>
    <xf numFmtId="0" fontId="18" fillId="0" borderId="67" xfId="14" applyFont="1" applyFill="1" applyBorder="1" applyAlignment="1">
      <alignment horizontal="center" vertical="center" wrapText="1"/>
    </xf>
    <xf numFmtId="0" fontId="18" fillId="0" borderId="52" xfId="14" applyFont="1" applyFill="1" applyBorder="1" applyAlignment="1">
      <alignment horizontal="center" vertical="center" wrapText="1"/>
    </xf>
    <xf numFmtId="0" fontId="18" fillId="0" borderId="0" xfId="14" applyFont="1" applyFill="1" applyBorder="1" applyAlignment="1">
      <alignment horizontal="center" vertical="center" wrapText="1"/>
    </xf>
    <xf numFmtId="0" fontId="18" fillId="0" borderId="53" xfId="14" applyFont="1" applyFill="1" applyBorder="1" applyAlignment="1">
      <alignment horizontal="center" vertical="center" wrapText="1"/>
    </xf>
    <xf numFmtId="0" fontId="18" fillId="0" borderId="73" xfId="14" applyFont="1" applyFill="1" applyBorder="1" applyAlignment="1">
      <alignment horizontal="center" vertical="center" wrapText="1"/>
    </xf>
    <xf numFmtId="0" fontId="18" fillId="0" borderId="18" xfId="14" applyFont="1" applyFill="1" applyBorder="1" applyAlignment="1">
      <alignment horizontal="center" vertical="center" wrapText="1"/>
    </xf>
    <xf numFmtId="0" fontId="18" fillId="0" borderId="5" xfId="14" applyFont="1" applyFill="1" applyBorder="1" applyAlignment="1">
      <alignment horizontal="center" vertical="center" wrapText="1"/>
    </xf>
    <xf numFmtId="0" fontId="18" fillId="0" borderId="115" xfId="14" applyFont="1" applyFill="1" applyBorder="1" applyAlignment="1">
      <alignment horizontal="center" vertical="center" wrapText="1"/>
    </xf>
    <xf numFmtId="0" fontId="18" fillId="0" borderId="114" xfId="14" applyFont="1" applyFill="1" applyBorder="1" applyAlignment="1">
      <alignment horizontal="center" vertical="center" wrapText="1"/>
    </xf>
    <xf numFmtId="0" fontId="18" fillId="0" borderId="111" xfId="14" applyFont="1" applyFill="1" applyBorder="1" applyAlignment="1">
      <alignment horizontal="center" vertical="center" wrapText="1"/>
    </xf>
    <xf numFmtId="0" fontId="18" fillId="0" borderId="113" xfId="14" applyFont="1" applyFill="1" applyBorder="1" applyAlignment="1">
      <alignment horizontal="center" vertical="center" wrapText="1"/>
    </xf>
    <xf numFmtId="0" fontId="18" fillId="0" borderId="107" xfId="14" applyFont="1" applyFill="1" applyBorder="1" applyAlignment="1">
      <alignment horizontal="center" vertical="center" wrapText="1"/>
    </xf>
    <xf numFmtId="0" fontId="18" fillId="0" borderId="84" xfId="14" applyFont="1" applyFill="1" applyBorder="1" applyAlignment="1">
      <alignment horizontal="center" vertical="center" wrapText="1"/>
    </xf>
    <xf numFmtId="0" fontId="18" fillId="0" borderId="24" xfId="14" applyFont="1" applyFill="1" applyBorder="1" applyAlignment="1">
      <alignment horizontal="center" vertical="center" wrapText="1"/>
    </xf>
    <xf numFmtId="0" fontId="18" fillId="5" borderId="39" xfId="14" applyFont="1" applyFill="1" applyBorder="1" applyAlignment="1">
      <alignment horizontal="center" vertical="center" wrapText="1"/>
    </xf>
    <xf numFmtId="0" fontId="18" fillId="5" borderId="0" xfId="14" applyFont="1" applyFill="1" applyBorder="1" applyAlignment="1">
      <alignment horizontal="center" vertical="center" wrapText="1"/>
    </xf>
    <xf numFmtId="0" fontId="18" fillId="5" borderId="82" xfId="14" applyFont="1" applyFill="1" applyBorder="1" applyAlignment="1">
      <alignment horizontal="center" vertical="center" wrapText="1"/>
    </xf>
    <xf numFmtId="0" fontId="18" fillId="5" borderId="23" xfId="14" applyFont="1" applyFill="1" applyBorder="1" applyAlignment="1">
      <alignment horizontal="center" vertical="center" wrapText="1"/>
    </xf>
    <xf numFmtId="0" fontId="30" fillId="5" borderId="72" xfId="14" applyFont="1" applyFill="1" applyBorder="1" applyAlignment="1">
      <alignment horizontal="center" vertical="center" wrapText="1"/>
    </xf>
    <xf numFmtId="0" fontId="30" fillId="5" borderId="109" xfId="14" applyFont="1" applyFill="1" applyBorder="1" applyAlignment="1">
      <alignment horizontal="center" vertical="center" wrapText="1"/>
    </xf>
    <xf numFmtId="0" fontId="30" fillId="5" borderId="21" xfId="14" applyFont="1" applyFill="1" applyBorder="1" applyAlignment="1">
      <alignment horizontal="center" vertical="center" wrapText="1"/>
    </xf>
    <xf numFmtId="0" fontId="30" fillId="5" borderId="0" xfId="14" applyFont="1" applyFill="1" applyBorder="1" applyAlignment="1">
      <alignment horizontal="center" vertical="center" wrapText="1"/>
    </xf>
    <xf numFmtId="0" fontId="30" fillId="5" borderId="87" xfId="14" applyFont="1" applyFill="1" applyBorder="1" applyAlignment="1">
      <alignment horizontal="center" vertical="center" wrapText="1"/>
    </xf>
    <xf numFmtId="0" fontId="30" fillId="5" borderId="23" xfId="14" applyFont="1" applyFill="1" applyBorder="1" applyAlignment="1">
      <alignment horizontal="center" vertical="center" wrapText="1"/>
    </xf>
    <xf numFmtId="0" fontId="18" fillId="0" borderId="39" xfId="14" applyFont="1" applyFill="1" applyBorder="1" applyAlignment="1">
      <alignment horizontal="center" vertical="center" wrapText="1"/>
    </xf>
    <xf numFmtId="0" fontId="18" fillId="0" borderId="40" xfId="14" applyFont="1" applyFill="1" applyBorder="1" applyAlignment="1">
      <alignment horizontal="center" vertical="center" wrapText="1"/>
    </xf>
    <xf numFmtId="0" fontId="18" fillId="0" borderId="46" xfId="14" applyFont="1" applyFill="1" applyBorder="1" applyAlignment="1">
      <alignment horizontal="center" vertical="center" wrapText="1"/>
    </xf>
    <xf numFmtId="0" fontId="18" fillId="0" borderId="110" xfId="14" applyFont="1" applyFill="1" applyBorder="1" applyAlignment="1">
      <alignment horizontal="center" vertical="center" wrapText="1"/>
    </xf>
    <xf numFmtId="0" fontId="18" fillId="0" borderId="72" xfId="14" applyFont="1" applyFill="1" applyBorder="1" applyAlignment="1">
      <alignment horizontal="center" vertical="center" wrapText="1"/>
    </xf>
    <xf numFmtId="0" fontId="18" fillId="0" borderId="21" xfId="14" applyFont="1" applyFill="1" applyBorder="1" applyAlignment="1">
      <alignment horizontal="center" vertical="center" wrapText="1"/>
    </xf>
    <xf numFmtId="0" fontId="18" fillId="0" borderId="87" xfId="14" applyFont="1" applyFill="1" applyBorder="1" applyAlignment="1">
      <alignment horizontal="center" vertical="center" wrapText="1"/>
    </xf>
    <xf numFmtId="0" fontId="18" fillId="0" borderId="116" xfId="14" applyFont="1" applyFill="1" applyBorder="1" applyAlignment="1">
      <alignment horizontal="center" vertical="center" wrapText="1"/>
    </xf>
    <xf numFmtId="0" fontId="18" fillId="0" borderId="58" xfId="14" applyFont="1" applyFill="1" applyBorder="1" applyAlignment="1">
      <alignment horizontal="center" vertical="center" wrapText="1"/>
    </xf>
    <xf numFmtId="0" fontId="18" fillId="0" borderId="71" xfId="14" applyFont="1" applyFill="1" applyBorder="1" applyAlignment="1">
      <alignment horizontal="center" vertical="center" wrapText="1"/>
    </xf>
    <xf numFmtId="0" fontId="18" fillId="0" borderId="121" xfId="14" applyFont="1" applyFill="1" applyBorder="1" applyAlignment="1">
      <alignment horizontal="center" vertical="center" wrapText="1"/>
    </xf>
    <xf numFmtId="0" fontId="18" fillId="0" borderId="10" xfId="14" applyFont="1" applyFill="1" applyBorder="1" applyAlignment="1">
      <alignment horizontal="center" vertical="center" wrapText="1"/>
    </xf>
    <xf numFmtId="0" fontId="29" fillId="5" borderId="12" xfId="14" applyNumberFormat="1" applyFont="1" applyFill="1" applyBorder="1" applyAlignment="1">
      <alignment horizontal="center" vertical="center" wrapText="1"/>
    </xf>
    <xf numFmtId="0" fontId="29" fillId="5" borderId="27" xfId="14" applyNumberFormat="1" applyFont="1" applyFill="1" applyBorder="1" applyAlignment="1">
      <alignment horizontal="center" vertical="center" wrapText="1"/>
    </xf>
    <xf numFmtId="0" fontId="18" fillId="5" borderId="1" xfId="14" applyFont="1" applyFill="1" applyBorder="1" applyAlignment="1">
      <alignment horizontal="center" vertical="center" wrapText="1"/>
    </xf>
    <xf numFmtId="0" fontId="18" fillId="5" borderId="77" xfId="14" applyFont="1" applyFill="1" applyBorder="1" applyAlignment="1">
      <alignment horizontal="center" vertical="center" wrapText="1"/>
    </xf>
    <xf numFmtId="0" fontId="18" fillId="0" borderId="109" xfId="14" applyFont="1" applyFill="1" applyBorder="1" applyAlignment="1">
      <alignment horizontal="center" vertical="center" wrapText="1"/>
    </xf>
    <xf numFmtId="49" fontId="31" fillId="6" borderId="13" xfId="4" applyNumberFormat="1" applyFont="1" applyFill="1" applyBorder="1" applyAlignment="1">
      <alignment horizontal="center" vertical="center" wrapText="1"/>
    </xf>
    <xf numFmtId="49" fontId="31" fillId="6" borderId="14" xfId="4" applyNumberFormat="1" applyFont="1" applyFill="1" applyBorder="1" applyAlignment="1">
      <alignment horizontal="center" vertical="center" wrapText="1"/>
    </xf>
    <xf numFmtId="49" fontId="31" fillId="6" borderId="78" xfId="4" applyNumberFormat="1" applyFont="1" applyFill="1" applyBorder="1" applyAlignment="1">
      <alignment horizontal="center" vertical="center" wrapText="1"/>
    </xf>
    <xf numFmtId="49" fontId="31" fillId="6" borderId="9" xfId="4" applyNumberFormat="1" applyFont="1" applyFill="1" applyBorder="1" applyAlignment="1">
      <alignment horizontal="center" vertical="center" wrapText="1"/>
    </xf>
    <xf numFmtId="49" fontId="31" fillId="6" borderId="1" xfId="4" applyNumberFormat="1" applyFont="1" applyFill="1" applyBorder="1" applyAlignment="1">
      <alignment horizontal="center" vertical="center" wrapText="1"/>
    </xf>
    <xf numFmtId="49" fontId="31" fillId="6" borderId="77" xfId="4" applyNumberFormat="1" applyFont="1" applyFill="1" applyBorder="1" applyAlignment="1">
      <alignment horizontal="center" vertical="center" wrapText="1"/>
    </xf>
    <xf numFmtId="49" fontId="31" fillId="6" borderId="16" xfId="4" applyNumberFormat="1" applyFont="1" applyFill="1" applyBorder="1" applyAlignment="1">
      <alignment horizontal="center" vertical="center" wrapText="1"/>
    </xf>
    <xf numFmtId="49" fontId="31" fillId="6" borderId="3" xfId="4" applyNumberFormat="1" applyFont="1" applyFill="1" applyBorder="1" applyAlignment="1">
      <alignment horizontal="center" vertical="center" wrapText="1"/>
    </xf>
    <xf numFmtId="49" fontId="31" fillId="6" borderId="79" xfId="4" applyNumberFormat="1" applyFont="1" applyFill="1" applyBorder="1" applyAlignment="1">
      <alignment horizontal="center" vertical="center" wrapText="1"/>
    </xf>
    <xf numFmtId="0" fontId="18" fillId="5" borderId="54" xfId="14" applyFont="1" applyFill="1" applyBorder="1" applyAlignment="1">
      <alignment horizontal="center" vertical="center" wrapText="1"/>
    </xf>
    <xf numFmtId="0" fontId="18" fillId="5" borderId="56" xfId="14" applyFont="1" applyFill="1" applyBorder="1" applyAlignment="1">
      <alignment horizontal="center" vertical="center" wrapText="1"/>
    </xf>
    <xf numFmtId="0" fontId="30" fillId="5" borderId="99" xfId="14" applyFont="1" applyFill="1" applyBorder="1" applyAlignment="1">
      <alignment horizontal="center" vertical="center" wrapText="1"/>
    </xf>
    <xf numFmtId="0" fontId="30" fillId="5" borderId="54" xfId="14" applyFont="1" applyFill="1" applyBorder="1" applyAlignment="1">
      <alignment horizontal="center" vertical="center" wrapText="1"/>
    </xf>
    <xf numFmtId="0" fontId="30" fillId="5" borderId="56" xfId="14" applyFont="1" applyFill="1" applyBorder="1" applyAlignment="1">
      <alignment horizontal="center" vertical="center" wrapText="1"/>
    </xf>
    <xf numFmtId="0" fontId="18" fillId="0" borderId="12" xfId="14" applyFont="1" applyFill="1" applyBorder="1" applyAlignment="1">
      <alignment horizontal="center" vertical="center" wrapText="1"/>
    </xf>
    <xf numFmtId="0" fontId="18" fillId="0" borderId="30" xfId="14" applyFont="1" applyFill="1" applyBorder="1" applyAlignment="1">
      <alignment horizontal="center" vertical="center" wrapText="1"/>
    </xf>
    <xf numFmtId="0" fontId="18" fillId="0" borderId="27" xfId="14" applyFont="1" applyFill="1" applyBorder="1" applyAlignment="1">
      <alignment horizontal="center" vertical="center" wrapText="1"/>
    </xf>
    <xf numFmtId="0" fontId="18" fillId="0" borderId="11" xfId="14" applyFont="1" applyFill="1" applyBorder="1" applyAlignment="1">
      <alignment horizontal="center" vertical="center" wrapText="1"/>
    </xf>
    <xf numFmtId="0" fontId="18" fillId="0" borderId="31" xfId="14" applyFont="1" applyFill="1" applyBorder="1" applyAlignment="1">
      <alignment horizontal="center" vertical="center" wrapText="1"/>
    </xf>
    <xf numFmtId="0" fontId="18" fillId="0" borderId="32" xfId="14" applyFont="1" applyFill="1" applyBorder="1" applyAlignment="1">
      <alignment horizontal="center" vertical="center" wrapText="1"/>
    </xf>
    <xf numFmtId="0" fontId="18" fillId="5" borderId="114" xfId="14" applyFont="1" applyFill="1" applyBorder="1" applyAlignment="1">
      <alignment horizontal="center" vertical="center" wrapText="1"/>
    </xf>
    <xf numFmtId="0" fontId="18" fillId="5" borderId="122" xfId="14" applyFont="1" applyFill="1" applyBorder="1" applyAlignment="1">
      <alignment horizontal="center" vertical="center" wrapText="1"/>
    </xf>
    <xf numFmtId="0" fontId="18" fillId="0" borderId="17" xfId="14" applyFont="1" applyFill="1" applyBorder="1" applyAlignment="1">
      <alignment horizontal="center" vertical="center" wrapText="1"/>
    </xf>
    <xf numFmtId="0" fontId="18" fillId="0" borderId="48" xfId="14" applyFont="1" applyFill="1" applyBorder="1" applyAlignment="1">
      <alignment horizontal="center" vertical="center" wrapText="1"/>
    </xf>
    <xf numFmtId="0" fontId="18" fillId="5" borderId="40" xfId="14" applyFont="1" applyFill="1" applyBorder="1" applyAlignment="1">
      <alignment horizontal="center" vertical="center" wrapText="1"/>
    </xf>
    <xf numFmtId="0" fontId="18" fillId="5" borderId="53" xfId="14" applyFont="1" applyFill="1" applyBorder="1" applyAlignment="1">
      <alignment horizontal="center" vertical="center" wrapText="1"/>
    </xf>
    <xf numFmtId="0" fontId="35" fillId="5" borderId="75" xfId="1" applyNumberFormat="1" applyFont="1" applyFill="1" applyBorder="1" applyAlignment="1">
      <alignment horizontal="center" vertical="center"/>
    </xf>
    <xf numFmtId="0" fontId="35" fillId="5" borderId="69" xfId="1" applyNumberFormat="1" applyFont="1" applyFill="1" applyBorder="1" applyAlignment="1">
      <alignment horizontal="center" vertical="center"/>
    </xf>
    <xf numFmtId="0" fontId="35" fillId="5" borderId="36" xfId="1" applyNumberFormat="1" applyFont="1" applyFill="1" applyBorder="1" applyAlignment="1">
      <alignment horizontal="center" vertical="center"/>
    </xf>
    <xf numFmtId="41" fontId="35" fillId="5" borderId="77" xfId="2" applyNumberFormat="1" applyFont="1" applyFill="1" applyBorder="1" applyAlignment="1">
      <alignment horizontal="center" vertical="center"/>
    </xf>
    <xf numFmtId="41" fontId="35" fillId="5" borderId="69" xfId="2" applyNumberFormat="1" applyFont="1" applyFill="1" applyBorder="1" applyAlignment="1">
      <alignment horizontal="center" vertical="center"/>
    </xf>
    <xf numFmtId="41" fontId="35" fillId="5" borderId="76" xfId="2" applyNumberFormat="1" applyFont="1" applyFill="1" applyBorder="1" applyAlignment="1">
      <alignment horizontal="center" vertical="center"/>
    </xf>
    <xf numFmtId="49" fontId="28" fillId="4" borderId="106" xfId="17" applyNumberFormat="1" applyFont="1" applyFill="1" applyBorder="1" applyAlignment="1">
      <alignment horizontal="center" vertical="center" wrapText="1"/>
    </xf>
    <xf numFmtId="49" fontId="28" fillId="4" borderId="84" xfId="17" applyNumberFormat="1" applyFont="1" applyFill="1" applyBorder="1" applyAlignment="1">
      <alignment horizontal="center" vertical="center" wrapText="1"/>
    </xf>
    <xf numFmtId="0" fontId="28" fillId="4" borderId="17" xfId="1" applyNumberFormat="1" applyFont="1" applyFill="1" applyBorder="1" applyAlignment="1">
      <alignment horizontal="center" vertical="center"/>
    </xf>
    <xf numFmtId="0" fontId="28" fillId="4" borderId="5" xfId="1" applyNumberFormat="1" applyFont="1" applyFill="1" applyBorder="1" applyAlignment="1">
      <alignment horizontal="center" vertical="center"/>
    </xf>
    <xf numFmtId="0" fontId="28" fillId="4" borderId="17" xfId="1" applyNumberFormat="1" applyFont="1" applyFill="1" applyBorder="1" applyAlignment="1">
      <alignment horizontal="center" vertical="center" wrapText="1"/>
    </xf>
    <xf numFmtId="0" fontId="28" fillId="4" borderId="1" xfId="1" applyNumberFormat="1" applyFont="1" applyFill="1" applyBorder="1" applyAlignment="1">
      <alignment horizontal="center" vertical="center" wrapText="1"/>
    </xf>
    <xf numFmtId="0" fontId="28" fillId="4" borderId="1" xfId="1" applyNumberFormat="1" applyFont="1" applyFill="1" applyBorder="1" applyAlignment="1">
      <alignment horizontal="center" vertical="center"/>
    </xf>
    <xf numFmtId="0" fontId="28" fillId="4" borderId="18" xfId="1" applyNumberFormat="1" applyFont="1" applyFill="1" applyBorder="1" applyAlignment="1">
      <alignment horizontal="center" vertical="center"/>
    </xf>
    <xf numFmtId="0" fontId="28" fillId="4" borderId="110" xfId="1" applyNumberFormat="1" applyFont="1" applyFill="1" applyBorder="1" applyAlignment="1">
      <alignment horizontal="center" vertical="center"/>
    </xf>
    <xf numFmtId="0" fontId="28" fillId="4" borderId="111" xfId="1" applyNumberFormat="1" applyFont="1" applyFill="1" applyBorder="1" applyAlignment="1">
      <alignment horizontal="center" vertical="center"/>
    </xf>
    <xf numFmtId="49" fontId="28" fillId="4" borderId="107" xfId="17" applyNumberFormat="1" applyFont="1" applyFill="1" applyBorder="1" applyAlignment="1">
      <alignment horizontal="center" vertical="center" wrapText="1"/>
    </xf>
    <xf numFmtId="0" fontId="28" fillId="4" borderId="5" xfId="1" applyNumberFormat="1" applyFont="1" applyFill="1" applyBorder="1" applyAlignment="1">
      <alignment horizontal="center" vertical="center" wrapText="1"/>
    </xf>
    <xf numFmtId="14" fontId="28" fillId="4" borderId="18" xfId="1" applyNumberFormat="1" applyFont="1" applyFill="1" applyBorder="1" applyAlignment="1">
      <alignment horizontal="center" vertical="center"/>
    </xf>
    <xf numFmtId="14" fontId="28" fillId="4" borderId="5" xfId="1" applyNumberFormat="1" applyFont="1" applyFill="1" applyBorder="1" applyAlignment="1">
      <alignment horizontal="center" vertical="center"/>
    </xf>
    <xf numFmtId="14" fontId="28" fillId="4" borderId="17" xfId="1" applyNumberFormat="1" applyFont="1" applyFill="1" applyBorder="1" applyAlignment="1">
      <alignment horizontal="center" vertical="center"/>
    </xf>
    <xf numFmtId="49" fontId="26" fillId="3" borderId="0" xfId="1" applyNumberFormat="1" applyFont="1" applyFill="1" applyBorder="1" applyAlignment="1">
      <alignment horizontal="center" vertical="center" wrapText="1"/>
    </xf>
    <xf numFmtId="41" fontId="35" fillId="5" borderId="77" xfId="19" applyNumberFormat="1" applyFont="1" applyFill="1" applyBorder="1" applyAlignment="1">
      <alignment horizontal="center" vertical="center"/>
    </xf>
    <xf numFmtId="41" fontId="35" fillId="5" borderId="69" xfId="19" applyNumberFormat="1" applyFont="1" applyFill="1" applyBorder="1" applyAlignment="1">
      <alignment horizontal="center" vertical="center"/>
    </xf>
    <xf numFmtId="41" fontId="35" fillId="5" borderId="76" xfId="19" applyNumberFormat="1" applyFont="1" applyFill="1" applyBorder="1" applyAlignment="1">
      <alignment horizontal="center" vertical="center"/>
    </xf>
    <xf numFmtId="177" fontId="35" fillId="6" borderId="89" xfId="16" applyNumberFormat="1" applyFont="1" applyFill="1" applyBorder="1" applyAlignment="1">
      <alignment horizontal="right" vertical="center" wrapText="1"/>
    </xf>
    <xf numFmtId="177" fontId="35" fillId="6" borderId="38" xfId="16" applyNumberFormat="1" applyFont="1" applyFill="1" applyBorder="1" applyAlignment="1">
      <alignment horizontal="right" vertical="center" wrapText="1"/>
    </xf>
    <xf numFmtId="177" fontId="35" fillId="6" borderId="35" xfId="16" applyNumberFormat="1" applyFont="1" applyFill="1" applyBorder="1" applyAlignment="1">
      <alignment horizontal="right" vertical="center" wrapText="1"/>
    </xf>
    <xf numFmtId="0" fontId="35" fillId="6" borderId="19" xfId="1" applyNumberFormat="1" applyFont="1" applyFill="1" applyBorder="1" applyAlignment="1">
      <alignment horizontal="center" vertical="center"/>
    </xf>
    <xf numFmtId="0" fontId="35" fillId="6" borderId="38" xfId="1" applyNumberFormat="1" applyFont="1" applyFill="1" applyBorder="1" applyAlignment="1">
      <alignment horizontal="center" vertical="center"/>
    </xf>
    <xf numFmtId="0" fontId="35" fillId="6" borderId="20" xfId="1" applyNumberFormat="1" applyFont="1" applyFill="1" applyBorder="1" applyAlignment="1">
      <alignment horizontal="center" vertical="center"/>
    </xf>
    <xf numFmtId="177" fontId="19" fillId="3" borderId="0" xfId="5" applyNumberFormat="1" applyFont="1" applyFill="1" applyAlignment="1">
      <alignment horizontal="center" vertical="center"/>
    </xf>
    <xf numFmtId="177" fontId="20" fillId="6" borderId="87" xfId="5" applyNumberFormat="1" applyFont="1" applyFill="1" applyBorder="1" applyAlignment="1">
      <alignment horizontal="center" vertical="center"/>
    </xf>
    <xf numFmtId="177" fontId="20" fillId="6" borderId="88" xfId="5" applyNumberFormat="1" applyFont="1" applyFill="1" applyBorder="1" applyAlignment="1">
      <alignment horizontal="center" vertical="center"/>
    </xf>
    <xf numFmtId="177" fontId="26" fillId="3" borderId="0" xfId="5" applyNumberFormat="1" applyFont="1" applyFill="1" applyAlignment="1">
      <alignment horizontal="center" vertical="center"/>
    </xf>
    <xf numFmtId="177" fontId="20" fillId="6" borderId="19" xfId="5" applyNumberFormat="1" applyFont="1" applyFill="1" applyBorder="1" applyAlignment="1">
      <alignment horizontal="center" vertical="center"/>
    </xf>
    <xf numFmtId="177" fontId="20" fillId="6" borderId="20" xfId="5" applyNumberFormat="1" applyFont="1" applyFill="1" applyBorder="1" applyAlignment="1">
      <alignment horizontal="center" vertical="center"/>
    </xf>
    <xf numFmtId="177" fontId="21" fillId="3" borderId="8" xfId="5" applyNumberFormat="1" applyFont="1" applyFill="1" applyBorder="1" applyAlignment="1">
      <alignment horizontal="center" vertical="center" shrinkToFit="1"/>
    </xf>
    <xf numFmtId="177" fontId="21" fillId="3" borderId="90" xfId="5" applyNumberFormat="1" applyFont="1" applyFill="1" applyBorder="1" applyAlignment="1">
      <alignment horizontal="center" vertical="center" shrinkToFit="1"/>
    </xf>
    <xf numFmtId="41" fontId="26" fillId="3" borderId="0" xfId="10" applyNumberFormat="1" applyFont="1" applyFill="1" applyBorder="1" applyAlignment="1">
      <alignment horizontal="center" vertical="center"/>
    </xf>
    <xf numFmtId="41" fontId="20" fillId="7" borderId="121" xfId="10" applyNumberFormat="1" applyFont="1" applyFill="1" applyBorder="1" applyAlignment="1">
      <alignment horizontal="center" vertical="center"/>
    </xf>
    <xf numFmtId="41" fontId="20" fillId="7" borderId="70" xfId="10" applyNumberFormat="1" applyFont="1" applyFill="1" applyBorder="1" applyAlignment="1">
      <alignment horizontal="center" vertical="center"/>
    </xf>
    <xf numFmtId="41" fontId="21" fillId="0" borderId="73" xfId="10" applyNumberFormat="1" applyFont="1" applyFill="1" applyBorder="1" applyAlignment="1">
      <alignment horizontal="right" vertical="center"/>
    </xf>
    <xf numFmtId="41" fontId="21" fillId="0" borderId="18" xfId="10" applyNumberFormat="1" applyFont="1" applyFill="1" applyBorder="1" applyAlignment="1">
      <alignment horizontal="right" vertical="center"/>
    </xf>
    <xf numFmtId="41" fontId="21" fillId="0" borderId="85" xfId="10" applyNumberFormat="1" applyFont="1" applyFill="1" applyBorder="1" applyAlignment="1">
      <alignment horizontal="right" vertical="center"/>
    </xf>
    <xf numFmtId="41" fontId="21" fillId="0" borderId="108" xfId="10" applyNumberFormat="1" applyFont="1" applyFill="1" applyBorder="1" applyAlignment="1">
      <alignment horizontal="center" vertical="center"/>
    </xf>
    <xf numFmtId="41" fontId="21" fillId="0" borderId="8" xfId="10" applyNumberFormat="1" applyFont="1" applyFill="1" applyBorder="1" applyAlignment="1">
      <alignment horizontal="center" vertical="center"/>
    </xf>
    <xf numFmtId="41" fontId="21" fillId="0" borderId="90" xfId="10" applyNumberFormat="1" applyFont="1" applyFill="1" applyBorder="1" applyAlignment="1">
      <alignment horizontal="center" vertical="center"/>
    </xf>
    <xf numFmtId="0" fontId="20" fillId="6" borderId="87" xfId="5" applyNumberFormat="1" applyFont="1" applyFill="1" applyBorder="1" applyAlignment="1">
      <alignment horizontal="center" vertical="center"/>
    </xf>
    <xf numFmtId="0" fontId="20" fillId="6" borderId="23" xfId="5" applyNumberFormat="1" applyFont="1" applyFill="1" applyBorder="1" applyAlignment="1">
      <alignment horizontal="center" vertical="center"/>
    </xf>
    <xf numFmtId="0" fontId="20" fillId="6" borderId="88" xfId="5" applyNumberFormat="1" applyFont="1" applyFill="1" applyBorder="1" applyAlignment="1">
      <alignment horizontal="center" vertical="center"/>
    </xf>
    <xf numFmtId="49" fontId="21" fillId="3" borderId="17" xfId="5" applyNumberFormat="1" applyFont="1" applyFill="1" applyBorder="1" applyAlignment="1">
      <alignment horizontal="center" vertical="center" wrapText="1"/>
    </xf>
    <xf numFmtId="49" fontId="21" fillId="3" borderId="18" xfId="5" applyNumberFormat="1" applyFont="1" applyFill="1" applyBorder="1" applyAlignment="1">
      <alignment horizontal="center" vertical="center" wrapText="1"/>
    </xf>
    <xf numFmtId="49" fontId="21" fillId="3" borderId="5" xfId="5" applyNumberFormat="1" applyFont="1" applyFill="1" applyBorder="1" applyAlignment="1">
      <alignment horizontal="center" vertical="center" wrapText="1"/>
    </xf>
    <xf numFmtId="49" fontId="21" fillId="3" borderId="85" xfId="5" applyNumberFormat="1" applyFont="1" applyFill="1" applyBorder="1" applyAlignment="1">
      <alignment horizontal="center" vertical="center" wrapText="1"/>
    </xf>
    <xf numFmtId="0" fontId="26" fillId="3" borderId="0" xfId="5" applyNumberFormat="1" applyFont="1" applyFill="1" applyAlignment="1">
      <alignment horizontal="center" vertical="center"/>
    </xf>
    <xf numFmtId="0" fontId="20" fillId="5" borderId="108" xfId="5" applyNumberFormat="1" applyFont="1" applyFill="1" applyBorder="1" applyAlignment="1">
      <alignment horizontal="center" vertical="center"/>
    </xf>
    <xf numFmtId="0" fontId="20" fillId="5" borderId="73" xfId="5" applyNumberFormat="1" applyFont="1" applyFill="1" applyBorder="1" applyAlignment="1">
      <alignment horizontal="center" vertical="center"/>
    </xf>
    <xf numFmtId="49" fontId="21" fillId="3" borderId="73" xfId="5" applyNumberFormat="1" applyFont="1" applyFill="1" applyBorder="1" applyAlignment="1">
      <alignment horizontal="center" vertical="center" wrapText="1"/>
    </xf>
    <xf numFmtId="0" fontId="21" fillId="3" borderId="108" xfId="5" applyNumberFormat="1" applyFont="1" applyFill="1" applyBorder="1" applyAlignment="1">
      <alignment horizontal="center" vertical="center" wrapText="1"/>
    </xf>
    <xf numFmtId="0" fontId="21" fillId="3" borderId="8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Alignment="1">
      <alignment horizontal="center" vertical="center"/>
    </xf>
    <xf numFmtId="0" fontId="21" fillId="0" borderId="108" xfId="5" applyNumberFormat="1" applyFont="1" applyBorder="1" applyAlignment="1">
      <alignment horizontal="center" vertical="center"/>
    </xf>
    <xf numFmtId="0" fontId="21" fillId="0" borderId="8" xfId="5" applyNumberFormat="1" applyFont="1" applyBorder="1" applyAlignment="1">
      <alignment horizontal="center" vertical="center"/>
    </xf>
    <xf numFmtId="0" fontId="21" fillId="0" borderId="43" xfId="5" applyNumberFormat="1" applyFont="1" applyBorder="1" applyAlignment="1">
      <alignment horizontal="center" vertical="center"/>
    </xf>
    <xf numFmtId="0" fontId="21" fillId="0" borderId="42" xfId="5" applyNumberFormat="1" applyFont="1" applyBorder="1" applyAlignment="1">
      <alignment horizontal="center" vertical="center"/>
    </xf>
    <xf numFmtId="0" fontId="21" fillId="0" borderId="90" xfId="5" applyNumberFormat="1" applyFont="1" applyBorder="1" applyAlignment="1">
      <alignment horizontal="center" vertical="center"/>
    </xf>
    <xf numFmtId="0" fontId="21" fillId="4" borderId="17" xfId="1" applyNumberFormat="1" applyFont="1" applyFill="1" applyBorder="1" applyAlignment="1">
      <alignment horizontal="center" vertical="center"/>
    </xf>
    <xf numFmtId="0" fontId="21" fillId="4" borderId="5" xfId="1" applyNumberFormat="1" applyFont="1" applyFill="1" applyBorder="1" applyAlignment="1">
      <alignment horizontal="center" vertical="center"/>
    </xf>
    <xf numFmtId="0" fontId="20" fillId="5" borderId="75" xfId="1" applyNumberFormat="1" applyFont="1" applyFill="1" applyBorder="1" applyAlignment="1">
      <alignment horizontal="center" vertical="center"/>
    </xf>
    <xf numFmtId="0" fontId="20" fillId="5" borderId="69" xfId="1" applyNumberFormat="1" applyFont="1" applyFill="1" applyBorder="1" applyAlignment="1">
      <alignment horizontal="center" vertical="center"/>
    </xf>
    <xf numFmtId="0" fontId="20" fillId="5" borderId="36" xfId="1" applyNumberFormat="1" applyFont="1" applyFill="1" applyBorder="1" applyAlignment="1">
      <alignment horizontal="center" vertical="center"/>
    </xf>
    <xf numFmtId="41" fontId="20" fillId="5" borderId="77" xfId="2" applyNumberFormat="1" applyFont="1" applyFill="1" applyBorder="1" applyAlignment="1">
      <alignment horizontal="center" vertical="center"/>
    </xf>
    <xf numFmtId="41" fontId="20" fillId="5" borderId="76" xfId="2" applyNumberFormat="1" applyFont="1" applyFill="1" applyBorder="1" applyAlignment="1">
      <alignment horizontal="center" vertical="center"/>
    </xf>
    <xf numFmtId="14" fontId="21" fillId="4" borderId="17" xfId="1" applyNumberFormat="1" applyFont="1" applyFill="1" applyBorder="1" applyAlignment="1">
      <alignment horizontal="center" vertical="center"/>
    </xf>
    <xf numFmtId="14" fontId="21" fillId="4" borderId="5" xfId="1" applyNumberFormat="1" applyFont="1" applyFill="1" applyBorder="1" applyAlignment="1">
      <alignment horizontal="center" vertical="center"/>
    </xf>
    <xf numFmtId="14" fontId="21" fillId="4" borderId="18" xfId="1" applyNumberFormat="1" applyFont="1" applyFill="1" applyBorder="1" applyAlignment="1">
      <alignment horizontal="center" vertical="center"/>
    </xf>
    <xf numFmtId="0" fontId="20" fillId="5" borderId="112" xfId="1" applyNumberFormat="1" applyFont="1" applyFill="1" applyBorder="1" applyAlignment="1">
      <alignment horizontal="center" vertical="center"/>
    </xf>
    <xf numFmtId="0" fontId="20" fillId="5" borderId="59" xfId="1" applyNumberFormat="1" applyFont="1" applyFill="1" applyBorder="1" applyAlignment="1">
      <alignment horizontal="center" vertical="center"/>
    </xf>
    <xf numFmtId="0" fontId="20" fillId="5" borderId="37" xfId="1" applyNumberFormat="1" applyFont="1" applyFill="1" applyBorder="1" applyAlignment="1">
      <alignment horizontal="center" vertical="center"/>
    </xf>
    <xf numFmtId="0" fontId="20" fillId="6" borderId="19" xfId="1" applyNumberFormat="1" applyFont="1" applyFill="1" applyBorder="1" applyAlignment="1">
      <alignment horizontal="center" vertical="center"/>
    </xf>
    <xf numFmtId="0" fontId="20" fillId="6" borderId="38" xfId="1" applyNumberFormat="1" applyFont="1" applyFill="1" applyBorder="1" applyAlignment="1">
      <alignment horizontal="center" vertical="center"/>
    </xf>
    <xf numFmtId="0" fontId="20" fillId="6" borderId="20" xfId="1" applyNumberFormat="1" applyFont="1" applyFill="1" applyBorder="1" applyAlignment="1">
      <alignment horizontal="center" vertical="center"/>
    </xf>
    <xf numFmtId="177" fontId="20" fillId="6" borderId="89" xfId="16" applyNumberFormat="1" applyFont="1" applyFill="1" applyBorder="1" applyAlignment="1">
      <alignment horizontal="right" vertical="center" wrapText="1"/>
    </xf>
    <xf numFmtId="177" fontId="20" fillId="6" borderId="35" xfId="16" applyNumberFormat="1" applyFont="1" applyFill="1" applyBorder="1" applyAlignment="1">
      <alignment horizontal="right" vertical="center" wrapText="1"/>
    </xf>
    <xf numFmtId="41" fontId="20" fillId="5" borderId="111" xfId="2" applyNumberFormat="1" applyFont="1" applyFill="1" applyBorder="1" applyAlignment="1">
      <alignment horizontal="center" vertical="center"/>
    </xf>
    <xf numFmtId="41" fontId="20" fillId="5" borderId="66" xfId="2" applyNumberFormat="1" applyFont="1" applyFill="1" applyBorder="1" applyAlignment="1">
      <alignment horizontal="center" vertical="center"/>
    </xf>
    <xf numFmtId="0" fontId="20" fillId="5" borderId="9" xfId="1" applyNumberFormat="1" applyFont="1" applyFill="1" applyBorder="1" applyAlignment="1">
      <alignment horizontal="center" vertical="center"/>
    </xf>
    <xf numFmtId="0" fontId="20" fillId="5" borderId="1" xfId="1" applyNumberFormat="1" applyFont="1" applyFill="1" applyBorder="1" applyAlignment="1">
      <alignment horizontal="center" vertical="center"/>
    </xf>
    <xf numFmtId="41" fontId="20" fillId="5" borderId="1" xfId="2" applyNumberFormat="1" applyFont="1" applyFill="1" applyBorder="1" applyAlignment="1">
      <alignment horizontal="center" vertical="center"/>
    </xf>
    <xf numFmtId="41" fontId="20" fillId="5" borderId="2" xfId="2" applyNumberFormat="1" applyFont="1" applyFill="1" applyBorder="1" applyAlignment="1">
      <alignment horizontal="center" vertical="center"/>
    </xf>
    <xf numFmtId="14" fontId="21" fillId="4" borderId="73" xfId="1" applyNumberFormat="1" applyFont="1" applyFill="1" applyBorder="1" applyAlignment="1">
      <alignment horizontal="center" vertical="center"/>
    </xf>
    <xf numFmtId="177" fontId="21" fillId="0" borderId="2" xfId="1" applyNumberFormat="1" applyFont="1" applyFill="1" applyBorder="1" applyAlignment="1">
      <alignment horizontal="right" vertical="center"/>
    </xf>
    <xf numFmtId="177" fontId="21" fillId="0" borderId="76" xfId="1" applyNumberFormat="1" applyFont="1" applyFill="1" applyBorder="1" applyAlignment="1">
      <alignment horizontal="right" vertical="center"/>
    </xf>
    <xf numFmtId="177" fontId="21" fillId="0" borderId="3" xfId="3" applyNumberFormat="1" applyFont="1" applyFill="1" applyBorder="1" applyAlignment="1">
      <alignment horizontal="right" vertical="center"/>
    </xf>
    <xf numFmtId="177" fontId="21" fillId="0" borderId="83" xfId="1" applyNumberFormat="1" applyFont="1" applyFill="1" applyBorder="1" applyAlignment="1">
      <alignment horizontal="right" vertical="center"/>
    </xf>
    <xf numFmtId="49" fontId="18" fillId="0" borderId="22" xfId="4" applyNumberFormat="1" applyFont="1" applyBorder="1" applyAlignment="1">
      <alignment horizontal="center" vertical="center" wrapText="1"/>
    </xf>
    <xf numFmtId="0" fontId="18" fillId="0" borderId="123" xfId="4" applyNumberFormat="1" applyFont="1" applyBorder="1" applyAlignment="1">
      <alignment horizontal="center" vertical="center" wrapText="1"/>
    </xf>
    <xf numFmtId="0" fontId="18" fillId="0" borderId="8" xfId="4" applyNumberFormat="1" applyFont="1" applyBorder="1" applyAlignment="1">
      <alignment horizontal="center" vertical="center" wrapText="1"/>
    </xf>
    <xf numFmtId="0" fontId="18" fillId="0" borderId="124" xfId="4" applyNumberFormat="1" applyFont="1" applyBorder="1" applyAlignment="1">
      <alignment horizontal="center" vertical="center" wrapText="1"/>
    </xf>
    <xf numFmtId="49" fontId="18" fillId="0" borderId="27" xfId="4" applyNumberFormat="1" applyFont="1" applyBorder="1" applyAlignment="1">
      <alignment horizontal="center" vertical="center" wrapText="1"/>
    </xf>
    <xf numFmtId="177" fontId="18" fillId="0" borderId="32" xfId="4" applyNumberFormat="1" applyFont="1" applyFill="1" applyBorder="1" applyAlignment="1">
      <alignment horizontal="right" vertical="center" wrapText="1"/>
    </xf>
    <xf numFmtId="3" fontId="21" fillId="0" borderId="5" xfId="0" applyNumberFormat="1" applyFont="1" applyFill="1" applyBorder="1" applyAlignment="1">
      <alignment horizontal="right" vertical="center" wrapText="1"/>
    </xf>
    <xf numFmtId="41" fontId="21" fillId="0" borderId="5" xfId="6" applyNumberFormat="1" applyFont="1" applyFill="1" applyBorder="1" applyAlignment="1">
      <alignment horizontal="center" vertical="center"/>
    </xf>
    <xf numFmtId="177" fontId="20" fillId="6" borderId="23" xfId="5" applyNumberFormat="1" applyFont="1" applyFill="1" applyBorder="1" applyAlignment="1">
      <alignment horizontal="center" vertical="center"/>
    </xf>
    <xf numFmtId="177" fontId="21" fillId="3" borderId="108" xfId="5" applyNumberFormat="1" applyFont="1" applyFill="1" applyBorder="1" applyAlignment="1">
      <alignment horizontal="center" vertical="center" shrinkToFit="1"/>
    </xf>
    <xf numFmtId="177" fontId="21" fillId="3" borderId="14" xfId="7" applyNumberFormat="1" applyFont="1" applyFill="1" applyBorder="1" applyAlignment="1">
      <alignment horizontal="center" vertical="center" shrinkToFit="1"/>
    </xf>
    <xf numFmtId="3" fontId="21" fillId="0" borderId="14" xfId="0" applyNumberFormat="1" applyFont="1" applyFill="1" applyBorder="1" applyAlignment="1">
      <alignment horizontal="right" vertical="center" wrapText="1"/>
    </xf>
    <xf numFmtId="0" fontId="21" fillId="0" borderId="14" xfId="5" applyNumberFormat="1" applyFont="1" applyBorder="1" applyAlignment="1">
      <alignment horizontal="center" vertical="center" wrapText="1"/>
    </xf>
    <xf numFmtId="177" fontId="21" fillId="3" borderId="15" xfId="5" applyNumberFormat="1" applyFont="1" applyFill="1" applyBorder="1" applyAlignment="1">
      <alignment horizontal="center" vertical="center"/>
    </xf>
  </cellXfs>
  <cellStyles count="35">
    <cellStyle name="백분율 2" xfId="26"/>
    <cellStyle name="쉼표 [0]" xfId="10" builtinId="6"/>
    <cellStyle name="쉼표 [0] 2" xfId="2"/>
    <cellStyle name="쉼표 [0] 2 2" xfId="27"/>
    <cellStyle name="쉼표 [0] 3" xfId="6"/>
    <cellStyle name="쉼표 [0] 4" xfId="23"/>
    <cellStyle name="쉼표 [0] 5" xfId="28"/>
    <cellStyle name="쉼표 [0] 6" xfId="29"/>
    <cellStyle name="쉼표 [0] 7" xfId="13"/>
    <cellStyle name="쉼표 [0] 7 2" xfId="15"/>
    <cellStyle name="통화 [0]" xfId="32" builtinId="7"/>
    <cellStyle name="표준" xfId="0" builtinId="0"/>
    <cellStyle name="표준 10" xfId="22"/>
    <cellStyle name="표준 11" xfId="30"/>
    <cellStyle name="표준 11 2" xfId="31"/>
    <cellStyle name="표준 11 2 2" xfId="34"/>
    <cellStyle name="표준 11 3" xfId="33"/>
    <cellStyle name="표준 15" xfId="12"/>
    <cellStyle name="표준 15 2" xfId="14"/>
    <cellStyle name="표준 2" xfId="1"/>
    <cellStyle name="표준 2 2" xfId="24"/>
    <cellStyle name="표준 3" xfId="3"/>
    <cellStyle name="표준 3 2" xfId="21"/>
    <cellStyle name="표준 3 3" xfId="25"/>
    <cellStyle name="표준 4" xfId="4"/>
    <cellStyle name="표준 4 2" xfId="8"/>
    <cellStyle name="표준 4 2 2" xfId="17"/>
    <cellStyle name="표준 5" xfId="5"/>
    <cellStyle name="표준 5 2" xfId="9"/>
    <cellStyle name="표준 5 2 2" xfId="16"/>
    <cellStyle name="표준 6" xfId="11"/>
    <cellStyle name="표준 6 2" xfId="20"/>
    <cellStyle name="표준 7" xfId="19"/>
    <cellStyle name="표준 8" xfId="7"/>
    <cellStyle name="표준 9" xf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3"/>
  <sheetViews>
    <sheetView tabSelected="1" workbookViewId="0">
      <selection activeCell="B1" sqref="B1:K1"/>
    </sheetView>
  </sheetViews>
  <sheetFormatPr defaultColWidth="9" defaultRowHeight="16.5"/>
  <cols>
    <col min="1" max="1" width="2.375" style="1" customWidth="1"/>
    <col min="2" max="2" width="7.75" style="132" customWidth="1"/>
    <col min="3" max="3" width="13.75" style="132" customWidth="1"/>
    <col min="4" max="5" width="13.625" style="132" customWidth="1"/>
    <col min="6" max="6" width="13.75" style="132" customWidth="1"/>
    <col min="7" max="7" width="6.875" style="132" customWidth="1"/>
    <col min="8" max="8" width="13.75" style="132" customWidth="1"/>
    <col min="9" max="10" width="13.625" style="132" customWidth="1"/>
    <col min="11" max="11" width="13.75" style="132" customWidth="1"/>
    <col min="12" max="12" width="9" style="1"/>
    <col min="13" max="13" width="9.375" style="28" bestFit="1" customWidth="1"/>
    <col min="14" max="16384" width="9" style="1"/>
  </cols>
  <sheetData>
    <row r="1" spans="2:13" ht="36" customHeight="1">
      <c r="B1" s="418" t="s">
        <v>519</v>
      </c>
      <c r="C1" s="418"/>
      <c r="D1" s="418"/>
      <c r="E1" s="418"/>
      <c r="F1" s="418"/>
      <c r="G1" s="418"/>
      <c r="H1" s="418"/>
      <c r="I1" s="418"/>
      <c r="J1" s="418"/>
      <c r="K1" s="418"/>
    </row>
    <row r="2" spans="2:13" ht="24.95" customHeight="1" thickBot="1">
      <c r="B2" s="131" t="s">
        <v>520</v>
      </c>
    </row>
    <row r="3" spans="2:13" ht="24.95" customHeight="1">
      <c r="B3" s="419" t="s">
        <v>49</v>
      </c>
      <c r="C3" s="420"/>
      <c r="D3" s="420"/>
      <c r="E3" s="420"/>
      <c r="F3" s="421"/>
      <c r="G3" s="419" t="s">
        <v>50</v>
      </c>
      <c r="H3" s="420"/>
      <c r="I3" s="420"/>
      <c r="J3" s="420"/>
      <c r="K3" s="422"/>
    </row>
    <row r="4" spans="2:13" ht="24.95" customHeight="1">
      <c r="B4" s="423" t="s">
        <v>63</v>
      </c>
      <c r="C4" s="424"/>
      <c r="D4" s="133" t="s">
        <v>511</v>
      </c>
      <c r="E4" s="133" t="s">
        <v>512</v>
      </c>
      <c r="F4" s="134" t="s">
        <v>42</v>
      </c>
      <c r="G4" s="423" t="s">
        <v>52</v>
      </c>
      <c r="H4" s="424"/>
      <c r="I4" s="133" t="s">
        <v>511</v>
      </c>
      <c r="J4" s="133" t="s">
        <v>512</v>
      </c>
      <c r="K4" s="135" t="s">
        <v>42</v>
      </c>
    </row>
    <row r="5" spans="2:13" ht="24.95" customHeight="1" thickBot="1">
      <c r="B5" s="425"/>
      <c r="C5" s="426"/>
      <c r="D5" s="136" t="s">
        <v>45</v>
      </c>
      <c r="E5" s="136" t="s">
        <v>46</v>
      </c>
      <c r="F5" s="137" t="s">
        <v>98</v>
      </c>
      <c r="G5" s="425"/>
      <c r="H5" s="426"/>
      <c r="I5" s="136" t="s">
        <v>45</v>
      </c>
      <c r="J5" s="136" t="s">
        <v>46</v>
      </c>
      <c r="K5" s="138" t="s">
        <v>151</v>
      </c>
      <c r="M5" s="1"/>
    </row>
    <row r="6" spans="2:13" ht="24.95" customHeight="1" thickBot="1">
      <c r="B6" s="415" t="s">
        <v>7</v>
      </c>
      <c r="C6" s="416"/>
      <c r="D6" s="139">
        <f>SUM(D9,D14,D17,D19,D7,D8,D18)</f>
        <v>2130275473</v>
      </c>
      <c r="E6" s="139">
        <f>SUM(E9,E14,E17,E19,E7,E8,E18)</f>
        <v>2116749907</v>
      </c>
      <c r="F6" s="139">
        <f>SUM(F9,F14,F17,F19,F7,F8,F18)</f>
        <v>13525566</v>
      </c>
      <c r="G6" s="415" t="s">
        <v>54</v>
      </c>
      <c r="H6" s="416"/>
      <c r="I6" s="148">
        <f>I7+I11+I12+I13+I14+I15</f>
        <v>2130275473</v>
      </c>
      <c r="J6" s="148">
        <f>J7+J11+J12+J13+J14+J15</f>
        <v>2116749907</v>
      </c>
      <c r="K6" s="149">
        <f>K7+K11+K12+K13+K14+K15</f>
        <v>13525566</v>
      </c>
      <c r="M6" s="1"/>
    </row>
    <row r="7" spans="2:13" s="29" customFormat="1" ht="24.95" customHeight="1">
      <c r="B7" s="427" t="s">
        <v>106</v>
      </c>
      <c r="C7" s="428"/>
      <c r="D7" s="380">
        <v>1500000</v>
      </c>
      <c r="E7" s="380">
        <v>480000</v>
      </c>
      <c r="F7" s="381">
        <f>D7-E7</f>
        <v>1020000</v>
      </c>
      <c r="G7" s="433" t="s">
        <v>34</v>
      </c>
      <c r="H7" s="150" t="s">
        <v>28</v>
      </c>
      <c r="I7" s="393">
        <f>SUM(I8:I10)</f>
        <v>1278872775</v>
      </c>
      <c r="J7" s="393">
        <f>J8+J9+J10</f>
        <v>1267646192</v>
      </c>
      <c r="K7" s="394">
        <f>I7-J7</f>
        <v>11226583</v>
      </c>
    </row>
    <row r="8" spans="2:13" s="29" customFormat="1" ht="24.95" customHeight="1">
      <c r="B8" s="429" t="s">
        <v>107</v>
      </c>
      <c r="C8" s="430"/>
      <c r="D8" s="382">
        <v>0</v>
      </c>
      <c r="E8" s="382">
        <v>0</v>
      </c>
      <c r="F8" s="382">
        <v>0</v>
      </c>
      <c r="G8" s="433"/>
      <c r="H8" s="397" t="s">
        <v>47</v>
      </c>
      <c r="I8" s="390">
        <v>1132704060</v>
      </c>
      <c r="J8" s="390">
        <v>1126581650</v>
      </c>
      <c r="K8" s="391">
        <f>I8-J8</f>
        <v>6122410</v>
      </c>
    </row>
    <row r="9" spans="2:13" s="29" customFormat="1" ht="21.95" customHeight="1">
      <c r="B9" s="417" t="s">
        <v>31</v>
      </c>
      <c r="C9" s="140" t="s">
        <v>28</v>
      </c>
      <c r="D9" s="383">
        <f>D10+D11+D12+D13</f>
        <v>2083290030</v>
      </c>
      <c r="E9" s="383">
        <f>E10+E11+E12+E13</f>
        <v>2081298030</v>
      </c>
      <c r="F9" s="383">
        <f>F10+F11+F12+F13</f>
        <v>1992000</v>
      </c>
      <c r="G9" s="433"/>
      <c r="H9" s="397" t="s">
        <v>13</v>
      </c>
      <c r="I9" s="392">
        <v>11578400</v>
      </c>
      <c r="J9" s="392">
        <v>9831500</v>
      </c>
      <c r="K9" s="391">
        <f>I9-J9</f>
        <v>1746900</v>
      </c>
    </row>
    <row r="10" spans="2:13" s="29" customFormat="1" ht="21.95" customHeight="1">
      <c r="B10" s="417"/>
      <c r="C10" s="140" t="s">
        <v>108</v>
      </c>
      <c r="D10" s="384">
        <v>453518000</v>
      </c>
      <c r="E10" s="384">
        <v>453517200</v>
      </c>
      <c r="F10" s="385">
        <f>D10-E10</f>
        <v>800</v>
      </c>
      <c r="G10" s="434"/>
      <c r="H10" s="397" t="s">
        <v>74</v>
      </c>
      <c r="I10" s="392">
        <v>134590315</v>
      </c>
      <c r="J10" s="392">
        <v>131233042</v>
      </c>
      <c r="K10" s="391">
        <f>I10-J10</f>
        <v>3357273</v>
      </c>
    </row>
    <row r="11" spans="2:13" s="29" customFormat="1" ht="21.95" customHeight="1">
      <c r="B11" s="417"/>
      <c r="C11" s="140" t="s">
        <v>109</v>
      </c>
      <c r="D11" s="386">
        <v>1070157830</v>
      </c>
      <c r="E11" s="386">
        <v>1070157730</v>
      </c>
      <c r="F11" s="385">
        <f>D11-E11</f>
        <v>100</v>
      </c>
      <c r="G11" s="431" t="s">
        <v>88</v>
      </c>
      <c r="H11" s="432"/>
      <c r="I11" s="392">
        <v>49541510</v>
      </c>
      <c r="J11" s="392">
        <v>49348430</v>
      </c>
      <c r="K11" s="391">
        <f t="shared" ref="K11:K15" si="0">I11-J11</f>
        <v>193080</v>
      </c>
    </row>
    <row r="12" spans="2:13" s="29" customFormat="1" ht="21.95" customHeight="1">
      <c r="B12" s="417"/>
      <c r="C12" s="140" t="s">
        <v>147</v>
      </c>
      <c r="D12" s="386">
        <v>553064200</v>
      </c>
      <c r="E12" s="386">
        <v>551073100</v>
      </c>
      <c r="F12" s="385">
        <f>D12-E12</f>
        <v>1991100</v>
      </c>
      <c r="G12" s="435" t="s">
        <v>148</v>
      </c>
      <c r="H12" s="436"/>
      <c r="I12" s="392">
        <v>638605790</v>
      </c>
      <c r="J12" s="392">
        <v>623194305</v>
      </c>
      <c r="K12" s="391">
        <f>I12-J12</f>
        <v>15411485</v>
      </c>
    </row>
    <row r="13" spans="2:13" s="29" customFormat="1" ht="21.95" customHeight="1">
      <c r="B13" s="417"/>
      <c r="C13" s="140" t="s">
        <v>110</v>
      </c>
      <c r="D13" s="384">
        <v>6550000</v>
      </c>
      <c r="E13" s="384">
        <v>6550000</v>
      </c>
      <c r="F13" s="385">
        <f t="shared" ref="F13" si="1">D13-E13</f>
        <v>0</v>
      </c>
      <c r="G13" s="431" t="s">
        <v>149</v>
      </c>
      <c r="H13" s="432"/>
      <c r="I13" s="392">
        <v>1820578</v>
      </c>
      <c r="J13" s="395">
        <v>146929</v>
      </c>
      <c r="K13" s="391">
        <f t="shared" si="0"/>
        <v>1673649</v>
      </c>
    </row>
    <row r="14" spans="2:13" s="29" customFormat="1" ht="21.95" customHeight="1">
      <c r="B14" s="443" t="s">
        <v>35</v>
      </c>
      <c r="C14" s="141" t="s">
        <v>28</v>
      </c>
      <c r="D14" s="383">
        <f>D15+D16</f>
        <v>13060000</v>
      </c>
      <c r="E14" s="383">
        <f>E15+E16</f>
        <v>13573000</v>
      </c>
      <c r="F14" s="387">
        <f>D14-E14</f>
        <v>-513000</v>
      </c>
      <c r="G14" s="431" t="s">
        <v>146</v>
      </c>
      <c r="H14" s="432"/>
      <c r="I14" s="392">
        <v>161434820</v>
      </c>
      <c r="J14" s="395">
        <v>162688749</v>
      </c>
      <c r="K14" s="391">
        <f t="shared" si="0"/>
        <v>-1253929</v>
      </c>
    </row>
    <row r="15" spans="2:13" s="29" customFormat="1" ht="21.95" customHeight="1">
      <c r="B15" s="443"/>
      <c r="C15" s="141" t="s">
        <v>0</v>
      </c>
      <c r="D15" s="386">
        <v>8060000</v>
      </c>
      <c r="E15" s="386">
        <v>11573000</v>
      </c>
      <c r="F15" s="385">
        <f>D15-E15</f>
        <v>-3513000</v>
      </c>
      <c r="G15" s="431" t="s">
        <v>150</v>
      </c>
      <c r="H15" s="432"/>
      <c r="I15" s="392">
        <v>0</v>
      </c>
      <c r="J15" s="395">
        <v>13725302</v>
      </c>
      <c r="K15" s="391">
        <f t="shared" si="0"/>
        <v>-13725302</v>
      </c>
    </row>
    <row r="16" spans="2:13" s="29" customFormat="1" ht="21.95" customHeight="1">
      <c r="B16" s="443"/>
      <c r="C16" s="141" t="s">
        <v>1</v>
      </c>
      <c r="D16" s="384">
        <v>5000000</v>
      </c>
      <c r="E16" s="384">
        <v>2000000</v>
      </c>
      <c r="F16" s="385">
        <f>D16-E16</f>
        <v>3000000</v>
      </c>
      <c r="G16" s="431"/>
      <c r="H16" s="432"/>
      <c r="I16" s="392"/>
      <c r="J16" s="395"/>
      <c r="K16" s="391"/>
    </row>
    <row r="17" spans="2:13" s="29" customFormat="1" ht="21.95" customHeight="1">
      <c r="B17" s="429" t="s">
        <v>111</v>
      </c>
      <c r="C17" s="430"/>
      <c r="D17" s="384">
        <v>0</v>
      </c>
      <c r="E17" s="384">
        <v>0</v>
      </c>
      <c r="F17" s="385">
        <f>D17-E17</f>
        <v>0</v>
      </c>
      <c r="G17" s="444"/>
      <c r="H17" s="445"/>
      <c r="I17" s="395"/>
      <c r="J17" s="395"/>
      <c r="K17" s="659"/>
    </row>
    <row r="18" spans="2:13" s="29" customFormat="1" ht="21.95" customHeight="1">
      <c r="B18" s="429" t="s">
        <v>112</v>
      </c>
      <c r="C18" s="430"/>
      <c r="D18" s="384">
        <v>21405000</v>
      </c>
      <c r="E18" s="384">
        <v>10378434</v>
      </c>
      <c r="F18" s="385">
        <f t="shared" ref="F18:F21" si="2">D18-E18</f>
        <v>11026566</v>
      </c>
      <c r="G18" s="441"/>
      <c r="H18" s="442"/>
      <c r="I18" s="395"/>
      <c r="J18" s="395"/>
      <c r="K18" s="659"/>
    </row>
    <row r="19" spans="2:13" s="29" customFormat="1" ht="21.95" customHeight="1">
      <c r="B19" s="439" t="s">
        <v>113</v>
      </c>
      <c r="C19" s="140" t="s">
        <v>28</v>
      </c>
      <c r="D19" s="383">
        <f>D20+D21</f>
        <v>11020443</v>
      </c>
      <c r="E19" s="383">
        <f>E20+E21</f>
        <v>11020443</v>
      </c>
      <c r="F19" s="383">
        <f>F20+F21</f>
        <v>0</v>
      </c>
      <c r="G19" s="398"/>
      <c r="H19" s="399"/>
      <c r="I19" s="395"/>
      <c r="J19" s="395"/>
      <c r="K19" s="660"/>
    </row>
    <row r="20" spans="2:13" s="29" customFormat="1" ht="21.95" customHeight="1">
      <c r="B20" s="439"/>
      <c r="C20" s="142" t="s">
        <v>113</v>
      </c>
      <c r="D20" s="384">
        <v>5779882</v>
      </c>
      <c r="E20" s="384">
        <v>5779882</v>
      </c>
      <c r="F20" s="385">
        <f t="shared" si="2"/>
        <v>0</v>
      </c>
      <c r="G20" s="398"/>
      <c r="H20" s="399"/>
      <c r="I20" s="395"/>
      <c r="J20" s="395"/>
      <c r="K20" s="660"/>
    </row>
    <row r="21" spans="2:13" s="29" customFormat="1" ht="21.95" customHeight="1" thickBot="1">
      <c r="B21" s="440"/>
      <c r="C21" s="143" t="s">
        <v>114</v>
      </c>
      <c r="D21" s="388">
        <v>5240561</v>
      </c>
      <c r="E21" s="388">
        <v>5240561</v>
      </c>
      <c r="F21" s="389">
        <f t="shared" si="2"/>
        <v>0</v>
      </c>
      <c r="G21" s="437"/>
      <c r="H21" s="438"/>
      <c r="I21" s="661"/>
      <c r="J21" s="661"/>
      <c r="K21" s="662"/>
      <c r="L21" s="30"/>
      <c r="M21" s="31"/>
    </row>
    <row r="22" spans="2:13" s="29" customFormat="1">
      <c r="B22" s="144"/>
      <c r="C22" s="144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2:13" s="29" customFormat="1">
      <c r="B23" s="144"/>
      <c r="C23" s="145"/>
      <c r="D23" s="146"/>
      <c r="E23" s="144"/>
      <c r="F23" s="144"/>
      <c r="G23" s="144"/>
      <c r="H23" s="144"/>
      <c r="I23" s="144"/>
      <c r="J23" s="144"/>
      <c r="K23" s="144"/>
    </row>
    <row r="24" spans="2:13" s="29" customFormat="1">
      <c r="B24" s="144"/>
      <c r="C24" s="144"/>
      <c r="D24" s="146"/>
      <c r="E24" s="144"/>
      <c r="F24" s="144"/>
      <c r="G24" s="144"/>
      <c r="H24" s="144"/>
      <c r="I24" s="144"/>
      <c r="J24" s="144"/>
      <c r="K24" s="144"/>
    </row>
    <row r="25" spans="2:13">
      <c r="D25" s="147"/>
      <c r="M25" s="1"/>
    </row>
    <row r="26" spans="2:13">
      <c r="D26" s="147"/>
      <c r="M26" s="1"/>
    </row>
    <row r="27" spans="2:13">
      <c r="D27" s="147"/>
      <c r="M27" s="1"/>
    </row>
    <row r="28" spans="2:13">
      <c r="D28" s="147"/>
      <c r="M28" s="1"/>
    </row>
    <row r="29" spans="2:13">
      <c r="D29" s="147"/>
      <c r="M29" s="1"/>
    </row>
    <row r="30" spans="2:13">
      <c r="D30" s="147"/>
      <c r="M30" s="1"/>
    </row>
    <row r="31" spans="2:13">
      <c r="D31" s="147"/>
      <c r="M31" s="1"/>
    </row>
    <row r="32" spans="2:13">
      <c r="D32" s="147"/>
      <c r="M32" s="1"/>
    </row>
    <row r="33" spans="4:13">
      <c r="D33" s="147"/>
      <c r="M33" s="1"/>
    </row>
    <row r="34" spans="4:13">
      <c r="D34" s="147"/>
      <c r="M34" s="1"/>
    </row>
    <row r="35" spans="4:13">
      <c r="D35" s="147"/>
      <c r="M35" s="1"/>
    </row>
    <row r="36" spans="4:13">
      <c r="D36" s="147"/>
      <c r="M36" s="1"/>
    </row>
    <row r="37" spans="4:13">
      <c r="D37" s="147"/>
      <c r="M37" s="1"/>
    </row>
    <row r="38" spans="4:13">
      <c r="D38" s="147"/>
      <c r="M38" s="1"/>
    </row>
    <row r="39" spans="4:13">
      <c r="D39" s="147"/>
      <c r="M39" s="1"/>
    </row>
    <row r="40" spans="4:13">
      <c r="D40" s="147"/>
      <c r="M40" s="1"/>
    </row>
    <row r="41" spans="4:13">
      <c r="D41" s="147"/>
      <c r="M41" s="1"/>
    </row>
    <row r="42" spans="4:13">
      <c r="D42" s="147"/>
      <c r="M42" s="1"/>
    </row>
    <row r="43" spans="4:13">
      <c r="D43" s="147"/>
      <c r="M43" s="1"/>
    </row>
  </sheetData>
  <sheetProtection algorithmName="SHA-512" hashValue="lxc9XVqmcZb88IXhE/slC1xMIl/hazB2mtOg+ydAuxCg+838wXFWYtICQF4kYekh+f2jhBTx/AHUI6MEOcJKjA==" saltValue="CZEd57vY4y4c1YeKRyb4+Q==" spinCount="100000" sheet="1" objects="1" scenarios="1"/>
  <mergeCells count="24">
    <mergeCell ref="G21:H21"/>
    <mergeCell ref="B19:B21"/>
    <mergeCell ref="G14:H14"/>
    <mergeCell ref="G18:H18"/>
    <mergeCell ref="G16:H16"/>
    <mergeCell ref="B14:B16"/>
    <mergeCell ref="G17:H17"/>
    <mergeCell ref="B17:C17"/>
    <mergeCell ref="B18:C18"/>
    <mergeCell ref="G15:H15"/>
    <mergeCell ref="B6:C6"/>
    <mergeCell ref="G6:H6"/>
    <mergeCell ref="B9:B13"/>
    <mergeCell ref="B1:K1"/>
    <mergeCell ref="B3:F3"/>
    <mergeCell ref="G3:K3"/>
    <mergeCell ref="B4:C5"/>
    <mergeCell ref="G4:H5"/>
    <mergeCell ref="B7:C7"/>
    <mergeCell ref="B8:C8"/>
    <mergeCell ref="G11:H11"/>
    <mergeCell ref="G13:H13"/>
    <mergeCell ref="G7:G10"/>
    <mergeCell ref="G12:H12"/>
  </mergeCells>
  <phoneticPr fontId="12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zoomScale="90" zoomScaleNormal="90" workbookViewId="0">
      <pane xSplit="3" ySplit="5" topLeftCell="D6" activePane="bottomRight" state="frozen"/>
      <selection activeCell="E60" sqref="E60"/>
      <selection pane="topRight" activeCell="E60" sqref="E60"/>
      <selection pane="bottomLeft" activeCell="E60" sqref="E60"/>
      <selection pane="bottomRight" sqref="A1:I2"/>
    </sheetView>
  </sheetViews>
  <sheetFormatPr defaultColWidth="9" defaultRowHeight="16.5"/>
  <cols>
    <col min="1" max="2" width="15.625" style="121" customWidth="1"/>
    <col min="3" max="3" width="18.875" style="121" bestFit="1" customWidth="1"/>
    <col min="4" max="9" width="15.625" style="121" customWidth="1"/>
    <col min="10" max="10" width="9" style="19"/>
    <col min="11" max="11" width="11.875" style="19" bestFit="1" customWidth="1"/>
    <col min="12" max="14" width="9" style="19"/>
    <col min="15" max="16" width="10.875" style="19" bestFit="1" customWidth="1"/>
    <col min="17" max="16384" width="9" style="19"/>
  </cols>
  <sheetData>
    <row r="1" spans="1:9">
      <c r="A1" s="488" t="s">
        <v>392</v>
      </c>
      <c r="B1" s="488"/>
      <c r="C1" s="488"/>
      <c r="D1" s="488"/>
      <c r="E1" s="488"/>
      <c r="F1" s="488"/>
      <c r="G1" s="488"/>
      <c r="H1" s="488"/>
      <c r="I1" s="488"/>
    </row>
    <row r="2" spans="1:9">
      <c r="A2" s="488"/>
      <c r="B2" s="488"/>
      <c r="C2" s="488"/>
      <c r="D2" s="488"/>
      <c r="E2" s="488"/>
      <c r="F2" s="488"/>
      <c r="G2" s="488"/>
      <c r="H2" s="488"/>
      <c r="I2" s="488"/>
    </row>
    <row r="3" spans="1:9" ht="17.25" thickBot="1">
      <c r="A3" s="105" t="s">
        <v>521</v>
      </c>
      <c r="B3" s="105"/>
      <c r="C3" s="105"/>
      <c r="D3" s="105"/>
      <c r="E3" s="105"/>
      <c r="F3" s="105"/>
      <c r="G3" s="105"/>
      <c r="H3" s="105"/>
      <c r="I3" s="106" t="s">
        <v>11</v>
      </c>
    </row>
    <row r="4" spans="1:9">
      <c r="A4" s="489" t="s">
        <v>41</v>
      </c>
      <c r="B4" s="490"/>
      <c r="C4" s="491"/>
      <c r="D4" s="492" t="s">
        <v>48</v>
      </c>
      <c r="E4" s="494" t="s">
        <v>8</v>
      </c>
      <c r="F4" s="494" t="s">
        <v>16</v>
      </c>
      <c r="G4" s="494" t="s">
        <v>67</v>
      </c>
      <c r="H4" s="494" t="s">
        <v>35</v>
      </c>
      <c r="I4" s="496" t="s">
        <v>36</v>
      </c>
    </row>
    <row r="5" spans="1:9" ht="17.25" thickBot="1">
      <c r="A5" s="256" t="s">
        <v>33</v>
      </c>
      <c r="B5" s="254" t="s">
        <v>26</v>
      </c>
      <c r="C5" s="255" t="s">
        <v>30</v>
      </c>
      <c r="D5" s="493"/>
      <c r="E5" s="495"/>
      <c r="F5" s="495"/>
      <c r="G5" s="495"/>
      <c r="H5" s="495"/>
      <c r="I5" s="497"/>
    </row>
    <row r="6" spans="1:9">
      <c r="A6" s="468" t="s">
        <v>15</v>
      </c>
      <c r="B6" s="458" t="s">
        <v>15</v>
      </c>
      <c r="C6" s="460" t="s">
        <v>106</v>
      </c>
      <c r="D6" s="122" t="s">
        <v>40</v>
      </c>
      <c r="E6" s="24">
        <v>0</v>
      </c>
      <c r="F6" s="299">
        <v>1500000</v>
      </c>
      <c r="G6" s="24">
        <v>0</v>
      </c>
      <c r="H6" s="259">
        <v>0</v>
      </c>
      <c r="I6" s="272">
        <f t="shared" ref="I6:I23" si="0">SUM(E6:H6)</f>
        <v>1500000</v>
      </c>
    </row>
    <row r="7" spans="1:9">
      <c r="A7" s="456"/>
      <c r="B7" s="458"/>
      <c r="C7" s="460"/>
      <c r="D7" s="122" t="s">
        <v>38</v>
      </c>
      <c r="E7" s="24">
        <v>0</v>
      </c>
      <c r="F7" s="298">
        <v>480000</v>
      </c>
      <c r="G7" s="24">
        <v>0</v>
      </c>
      <c r="H7" s="259">
        <v>0</v>
      </c>
      <c r="I7" s="272">
        <f t="shared" si="0"/>
        <v>480000</v>
      </c>
    </row>
    <row r="8" spans="1:9">
      <c r="A8" s="456"/>
      <c r="B8" s="458"/>
      <c r="C8" s="461"/>
      <c r="D8" s="122" t="s">
        <v>42</v>
      </c>
      <c r="E8" s="24">
        <f>E6-E7</f>
        <v>0</v>
      </c>
      <c r="F8" s="298">
        <f>F6-F7</f>
        <v>1020000</v>
      </c>
      <c r="G8" s="24">
        <f>G6-G7</f>
        <v>0</v>
      </c>
      <c r="H8" s="259">
        <f>H6-H7</f>
        <v>0</v>
      </c>
      <c r="I8" s="272">
        <f t="shared" si="0"/>
        <v>1020000</v>
      </c>
    </row>
    <row r="9" spans="1:9">
      <c r="A9" s="456"/>
      <c r="B9" s="462" t="s">
        <v>6</v>
      </c>
      <c r="C9" s="463"/>
      <c r="D9" s="125" t="s">
        <v>40</v>
      </c>
      <c r="E9" s="262">
        <f t="shared" ref="E9:H10" si="1">SUM(E6)</f>
        <v>0</v>
      </c>
      <c r="F9" s="262">
        <f t="shared" si="1"/>
        <v>1500000</v>
      </c>
      <c r="G9" s="262">
        <f t="shared" si="1"/>
        <v>0</v>
      </c>
      <c r="H9" s="262">
        <f t="shared" si="1"/>
        <v>0</v>
      </c>
      <c r="I9" s="265">
        <f t="shared" si="0"/>
        <v>1500000</v>
      </c>
    </row>
    <row r="10" spans="1:9">
      <c r="A10" s="456"/>
      <c r="B10" s="464"/>
      <c r="C10" s="465"/>
      <c r="D10" s="125" t="s">
        <v>38</v>
      </c>
      <c r="E10" s="262">
        <f t="shared" si="1"/>
        <v>0</v>
      </c>
      <c r="F10" s="262">
        <f t="shared" si="1"/>
        <v>480000</v>
      </c>
      <c r="G10" s="262">
        <f t="shared" si="1"/>
        <v>0</v>
      </c>
      <c r="H10" s="262">
        <f t="shared" si="1"/>
        <v>0</v>
      </c>
      <c r="I10" s="265">
        <f t="shared" si="0"/>
        <v>480000</v>
      </c>
    </row>
    <row r="11" spans="1:9">
      <c r="A11" s="487"/>
      <c r="B11" s="476"/>
      <c r="C11" s="477"/>
      <c r="D11" s="125" t="s">
        <v>42</v>
      </c>
      <c r="E11" s="262">
        <f>SUM(E8)</f>
        <v>0</v>
      </c>
      <c r="F11" s="262">
        <f>F9-F10</f>
        <v>1020000</v>
      </c>
      <c r="G11" s="262">
        <f>G9-G10</f>
        <v>0</v>
      </c>
      <c r="H11" s="262">
        <f>H9-H10</f>
        <v>0</v>
      </c>
      <c r="I11" s="265">
        <f t="shared" si="0"/>
        <v>1020000</v>
      </c>
    </row>
    <row r="12" spans="1:9">
      <c r="A12" s="455" t="s">
        <v>15</v>
      </c>
      <c r="B12" s="458" t="s">
        <v>91</v>
      </c>
      <c r="C12" s="460" t="s">
        <v>91</v>
      </c>
      <c r="D12" s="122" t="s">
        <v>40</v>
      </c>
      <c r="E12" s="24">
        <v>0</v>
      </c>
      <c r="F12" s="259">
        <v>0</v>
      </c>
      <c r="G12" s="24">
        <v>0</v>
      </c>
      <c r="H12" s="259">
        <v>0</v>
      </c>
      <c r="I12" s="272">
        <f t="shared" si="0"/>
        <v>0</v>
      </c>
    </row>
    <row r="13" spans="1:9">
      <c r="A13" s="456"/>
      <c r="B13" s="458"/>
      <c r="C13" s="460"/>
      <c r="D13" s="122" t="s">
        <v>38</v>
      </c>
      <c r="E13" s="24">
        <v>0</v>
      </c>
      <c r="F13" s="259">
        <v>0</v>
      </c>
      <c r="G13" s="24">
        <v>0</v>
      </c>
      <c r="H13" s="259">
        <v>0</v>
      </c>
      <c r="I13" s="272">
        <f t="shared" si="0"/>
        <v>0</v>
      </c>
    </row>
    <row r="14" spans="1:9">
      <c r="A14" s="456"/>
      <c r="B14" s="458"/>
      <c r="C14" s="460"/>
      <c r="D14" s="122" t="s">
        <v>42</v>
      </c>
      <c r="E14" s="24">
        <v>0</v>
      </c>
      <c r="F14" s="259">
        <f>F12-F13</f>
        <v>0</v>
      </c>
      <c r="G14" s="24">
        <v>0</v>
      </c>
      <c r="H14" s="259">
        <v>0</v>
      </c>
      <c r="I14" s="272">
        <f t="shared" si="0"/>
        <v>0</v>
      </c>
    </row>
    <row r="15" spans="1:9">
      <c r="A15" s="456"/>
      <c r="B15" s="462" t="s">
        <v>6</v>
      </c>
      <c r="C15" s="463"/>
      <c r="D15" s="125" t="s">
        <v>40</v>
      </c>
      <c r="E15" s="262">
        <f t="shared" ref="E15:F17" si="2">SUM(E12)</f>
        <v>0</v>
      </c>
      <c r="F15" s="262">
        <f t="shared" si="2"/>
        <v>0</v>
      </c>
      <c r="G15" s="262">
        <v>0</v>
      </c>
      <c r="H15" s="262">
        <v>0</v>
      </c>
      <c r="I15" s="265">
        <f t="shared" si="0"/>
        <v>0</v>
      </c>
    </row>
    <row r="16" spans="1:9">
      <c r="A16" s="456"/>
      <c r="B16" s="464"/>
      <c r="C16" s="465"/>
      <c r="D16" s="125" t="s">
        <v>38</v>
      </c>
      <c r="E16" s="262">
        <f>SUM(E13)</f>
        <v>0</v>
      </c>
      <c r="F16" s="262">
        <f t="shared" si="2"/>
        <v>0</v>
      </c>
      <c r="G16" s="262">
        <v>0</v>
      </c>
      <c r="H16" s="262">
        <v>0</v>
      </c>
      <c r="I16" s="265">
        <f t="shared" si="0"/>
        <v>0</v>
      </c>
    </row>
    <row r="17" spans="1:9">
      <c r="A17" s="487"/>
      <c r="B17" s="476"/>
      <c r="C17" s="477"/>
      <c r="D17" s="125" t="s">
        <v>42</v>
      </c>
      <c r="E17" s="262">
        <f t="shared" si="2"/>
        <v>0</v>
      </c>
      <c r="F17" s="262">
        <f t="shared" si="2"/>
        <v>0</v>
      </c>
      <c r="G17" s="262">
        <v>0</v>
      </c>
      <c r="H17" s="262">
        <v>0</v>
      </c>
      <c r="I17" s="265">
        <f t="shared" si="0"/>
        <v>0</v>
      </c>
    </row>
    <row r="18" spans="1:9">
      <c r="A18" s="455" t="s">
        <v>59</v>
      </c>
      <c r="B18" s="457" t="s">
        <v>450</v>
      </c>
      <c r="C18" s="459" t="s">
        <v>66</v>
      </c>
      <c r="D18" s="122" t="s">
        <v>40</v>
      </c>
      <c r="E18" s="297">
        <v>453518000</v>
      </c>
      <c r="F18" s="259">
        <v>0</v>
      </c>
      <c r="G18" s="259">
        <v>0</v>
      </c>
      <c r="H18" s="259">
        <v>0</v>
      </c>
      <c r="I18" s="272">
        <f t="shared" si="0"/>
        <v>453518000</v>
      </c>
    </row>
    <row r="19" spans="1:9">
      <c r="A19" s="456"/>
      <c r="B19" s="458"/>
      <c r="C19" s="460"/>
      <c r="D19" s="122" t="s">
        <v>38</v>
      </c>
      <c r="E19" s="297">
        <v>453517200</v>
      </c>
      <c r="F19" s="259">
        <v>0</v>
      </c>
      <c r="G19" s="259">
        <v>0</v>
      </c>
      <c r="H19" s="259">
        <v>0</v>
      </c>
      <c r="I19" s="272">
        <f t="shared" si="0"/>
        <v>453517200</v>
      </c>
    </row>
    <row r="20" spans="1:9">
      <c r="A20" s="456"/>
      <c r="B20" s="458"/>
      <c r="C20" s="461"/>
      <c r="D20" s="122" t="s">
        <v>42</v>
      </c>
      <c r="E20" s="297">
        <f>E18-E19</f>
        <v>800</v>
      </c>
      <c r="F20" s="259">
        <f>F18-F19</f>
        <v>0</v>
      </c>
      <c r="G20" s="259">
        <f>G18-G19</f>
        <v>0</v>
      </c>
      <c r="H20" s="259">
        <f>H18-H19</f>
        <v>0</v>
      </c>
      <c r="I20" s="272">
        <f t="shared" si="0"/>
        <v>800</v>
      </c>
    </row>
    <row r="21" spans="1:9">
      <c r="A21" s="456"/>
      <c r="B21" s="458"/>
      <c r="C21" s="472" t="s">
        <v>90</v>
      </c>
      <c r="D21" s="122" t="s">
        <v>40</v>
      </c>
      <c r="E21" s="298">
        <v>1070157830</v>
      </c>
      <c r="F21" s="259">
        <v>0</v>
      </c>
      <c r="G21" s="259">
        <v>0</v>
      </c>
      <c r="H21" s="259">
        <v>0</v>
      </c>
      <c r="I21" s="272">
        <f t="shared" si="0"/>
        <v>1070157830</v>
      </c>
    </row>
    <row r="22" spans="1:9">
      <c r="A22" s="456"/>
      <c r="B22" s="458"/>
      <c r="C22" s="472"/>
      <c r="D22" s="122" t="s">
        <v>38</v>
      </c>
      <c r="E22" s="298">
        <v>1070157730</v>
      </c>
      <c r="F22" s="259">
        <v>0</v>
      </c>
      <c r="G22" s="259">
        <v>0</v>
      </c>
      <c r="H22" s="259">
        <v>0</v>
      </c>
      <c r="I22" s="272">
        <f t="shared" si="0"/>
        <v>1070157730</v>
      </c>
    </row>
    <row r="23" spans="1:9">
      <c r="A23" s="456"/>
      <c r="B23" s="458"/>
      <c r="C23" s="472"/>
      <c r="D23" s="122" t="s">
        <v>42</v>
      </c>
      <c r="E23" s="298">
        <f>E21-E22</f>
        <v>100</v>
      </c>
      <c r="F23" s="259">
        <f>F21-F22</f>
        <v>0</v>
      </c>
      <c r="G23" s="259">
        <f>G21-G22</f>
        <v>0</v>
      </c>
      <c r="H23" s="259">
        <f>H21-H22</f>
        <v>0</v>
      </c>
      <c r="I23" s="272">
        <f t="shared" si="0"/>
        <v>100</v>
      </c>
    </row>
    <row r="24" spans="1:9">
      <c r="A24" s="456"/>
      <c r="B24" s="458"/>
      <c r="C24" s="473" t="s">
        <v>93</v>
      </c>
      <c r="D24" s="122" t="s">
        <v>40</v>
      </c>
      <c r="E24" s="298">
        <v>553064200</v>
      </c>
      <c r="F24" s="259">
        <v>0</v>
      </c>
      <c r="G24" s="259">
        <v>0</v>
      </c>
      <c r="H24" s="259">
        <v>0</v>
      </c>
      <c r="I24" s="272">
        <f t="shared" ref="I24:I29" si="3">SUM(E24:H24)</f>
        <v>553064200</v>
      </c>
    </row>
    <row r="25" spans="1:9">
      <c r="A25" s="456"/>
      <c r="B25" s="458"/>
      <c r="C25" s="474"/>
      <c r="D25" s="122" t="s">
        <v>38</v>
      </c>
      <c r="E25" s="298">
        <v>551073100</v>
      </c>
      <c r="F25" s="259">
        <v>0</v>
      </c>
      <c r="G25" s="259">
        <v>0</v>
      </c>
      <c r="H25" s="259">
        <v>0</v>
      </c>
      <c r="I25" s="272">
        <f t="shared" si="3"/>
        <v>551073100</v>
      </c>
    </row>
    <row r="26" spans="1:9">
      <c r="A26" s="456"/>
      <c r="B26" s="458"/>
      <c r="C26" s="475"/>
      <c r="D26" s="122" t="s">
        <v>42</v>
      </c>
      <c r="E26" s="298">
        <f>E24-E25</f>
        <v>1991100</v>
      </c>
      <c r="F26" s="259">
        <f>F24-F25</f>
        <v>0</v>
      </c>
      <c r="G26" s="259">
        <f>G24-G25</f>
        <v>0</v>
      </c>
      <c r="H26" s="259">
        <f>H24-H25</f>
        <v>0</v>
      </c>
      <c r="I26" s="272">
        <f t="shared" si="3"/>
        <v>1991100</v>
      </c>
    </row>
    <row r="27" spans="1:9">
      <c r="A27" s="456"/>
      <c r="B27" s="458"/>
      <c r="C27" s="472" t="s">
        <v>73</v>
      </c>
      <c r="D27" s="122" t="s">
        <v>40</v>
      </c>
      <c r="E27" s="259">
        <v>6550000</v>
      </c>
      <c r="F27" s="259">
        <v>0</v>
      </c>
      <c r="G27" s="259">
        <v>0</v>
      </c>
      <c r="H27" s="259">
        <v>0</v>
      </c>
      <c r="I27" s="272">
        <f t="shared" si="3"/>
        <v>6550000</v>
      </c>
    </row>
    <row r="28" spans="1:9">
      <c r="A28" s="456"/>
      <c r="B28" s="458"/>
      <c r="C28" s="472"/>
      <c r="D28" s="122" t="s">
        <v>38</v>
      </c>
      <c r="E28" s="259">
        <v>6550000</v>
      </c>
      <c r="F28" s="259">
        <v>0</v>
      </c>
      <c r="G28" s="259">
        <v>0</v>
      </c>
      <c r="H28" s="259">
        <v>0</v>
      </c>
      <c r="I28" s="272">
        <f t="shared" si="3"/>
        <v>6550000</v>
      </c>
    </row>
    <row r="29" spans="1:9">
      <c r="A29" s="456"/>
      <c r="B29" s="663"/>
      <c r="C29" s="472"/>
      <c r="D29" s="122" t="s">
        <v>42</v>
      </c>
      <c r="E29" s="298">
        <f>E27-E28</f>
        <v>0</v>
      </c>
      <c r="F29" s="259">
        <f>F27-F28</f>
        <v>0</v>
      </c>
      <c r="G29" s="259">
        <f>G27-G28</f>
        <v>0</v>
      </c>
      <c r="H29" s="259">
        <f>H27-H28</f>
        <v>0</v>
      </c>
      <c r="I29" s="272">
        <f t="shared" si="3"/>
        <v>0</v>
      </c>
    </row>
    <row r="30" spans="1:9">
      <c r="A30" s="456"/>
      <c r="B30" s="462" t="s">
        <v>6</v>
      </c>
      <c r="C30" s="463"/>
      <c r="D30" s="125" t="s">
        <v>40</v>
      </c>
      <c r="E30" s="262">
        <f t="shared" ref="E30:H31" si="4">SUM(E18,E21,E24,E27)</f>
        <v>2083290030</v>
      </c>
      <c r="F30" s="262">
        <f t="shared" si="4"/>
        <v>0</v>
      </c>
      <c r="G30" s="262">
        <f t="shared" si="4"/>
        <v>0</v>
      </c>
      <c r="H30" s="262">
        <f t="shared" si="4"/>
        <v>0</v>
      </c>
      <c r="I30" s="265">
        <f t="shared" ref="I30:I44" si="5">SUM(E30:H30)</f>
        <v>2083290030</v>
      </c>
    </row>
    <row r="31" spans="1:9">
      <c r="A31" s="456"/>
      <c r="B31" s="464"/>
      <c r="C31" s="465"/>
      <c r="D31" s="125" t="s">
        <v>38</v>
      </c>
      <c r="E31" s="262">
        <f t="shared" si="4"/>
        <v>2081298030</v>
      </c>
      <c r="F31" s="262">
        <f t="shared" si="4"/>
        <v>0</v>
      </c>
      <c r="G31" s="262">
        <f t="shared" si="4"/>
        <v>0</v>
      </c>
      <c r="H31" s="262">
        <f t="shared" si="4"/>
        <v>0</v>
      </c>
      <c r="I31" s="265">
        <f t="shared" si="5"/>
        <v>2081298030</v>
      </c>
    </row>
    <row r="32" spans="1:9">
      <c r="A32" s="487"/>
      <c r="B32" s="464"/>
      <c r="C32" s="465"/>
      <c r="D32" s="125" t="s">
        <v>42</v>
      </c>
      <c r="E32" s="262">
        <f>E30-E31</f>
        <v>1992000</v>
      </c>
      <c r="F32" s="262">
        <f>F30-F31</f>
        <v>0</v>
      </c>
      <c r="G32" s="262">
        <f>G30-G31</f>
        <v>0</v>
      </c>
      <c r="H32" s="262">
        <f>H30-H31</f>
        <v>0</v>
      </c>
      <c r="I32" s="265">
        <f t="shared" si="5"/>
        <v>1992000</v>
      </c>
    </row>
    <row r="33" spans="1:15">
      <c r="A33" s="664" t="s">
        <v>58</v>
      </c>
      <c r="B33" s="485" t="s">
        <v>58</v>
      </c>
      <c r="C33" s="486" t="s">
        <v>0</v>
      </c>
      <c r="D33" s="122" t="s">
        <v>40</v>
      </c>
      <c r="E33" s="259">
        <v>0</v>
      </c>
      <c r="F33" s="259">
        <v>0</v>
      </c>
      <c r="G33" s="259">
        <v>0</v>
      </c>
      <c r="H33" s="297">
        <v>8060000</v>
      </c>
      <c r="I33" s="272">
        <f t="shared" si="5"/>
        <v>8060000</v>
      </c>
    </row>
    <row r="34" spans="1:15">
      <c r="A34" s="665"/>
      <c r="B34" s="480"/>
      <c r="C34" s="486"/>
      <c r="D34" s="122" t="s">
        <v>38</v>
      </c>
      <c r="E34" s="259">
        <v>0</v>
      </c>
      <c r="F34" s="259">
        <v>0</v>
      </c>
      <c r="G34" s="259">
        <v>0</v>
      </c>
      <c r="H34" s="297">
        <v>11573000</v>
      </c>
      <c r="I34" s="272">
        <f t="shared" si="5"/>
        <v>11573000</v>
      </c>
    </row>
    <row r="35" spans="1:15">
      <c r="A35" s="665"/>
      <c r="B35" s="480"/>
      <c r="C35" s="486"/>
      <c r="D35" s="122" t="s">
        <v>42</v>
      </c>
      <c r="E35" s="259">
        <f>E33-E34</f>
        <v>0</v>
      </c>
      <c r="F35" s="259">
        <f>F33-F34</f>
        <v>0</v>
      </c>
      <c r="G35" s="259">
        <f>G33-G34</f>
        <v>0</v>
      </c>
      <c r="H35" s="297">
        <f>H33-H34</f>
        <v>-3513000</v>
      </c>
      <c r="I35" s="272">
        <f t="shared" si="5"/>
        <v>-3513000</v>
      </c>
    </row>
    <row r="36" spans="1:15">
      <c r="A36" s="665"/>
      <c r="B36" s="480"/>
      <c r="C36" s="482" t="s">
        <v>1</v>
      </c>
      <c r="D36" s="122" t="s">
        <v>40</v>
      </c>
      <c r="E36" s="259">
        <v>0</v>
      </c>
      <c r="F36" s="259">
        <v>0</v>
      </c>
      <c r="G36" s="259">
        <v>0</v>
      </c>
      <c r="H36" s="297">
        <v>5000000</v>
      </c>
      <c r="I36" s="272">
        <f t="shared" si="5"/>
        <v>5000000</v>
      </c>
    </row>
    <row r="37" spans="1:15">
      <c r="A37" s="665"/>
      <c r="B37" s="480"/>
      <c r="C37" s="483"/>
      <c r="D37" s="122" t="s">
        <v>38</v>
      </c>
      <c r="E37" s="259">
        <v>0</v>
      </c>
      <c r="F37" s="259">
        <v>0</v>
      </c>
      <c r="G37" s="259">
        <v>0</v>
      </c>
      <c r="H37" s="297">
        <v>2000000</v>
      </c>
      <c r="I37" s="272">
        <f t="shared" si="5"/>
        <v>2000000</v>
      </c>
    </row>
    <row r="38" spans="1:15">
      <c r="A38" s="665"/>
      <c r="B38" s="481"/>
      <c r="C38" s="484"/>
      <c r="D38" s="122" t="s">
        <v>42</v>
      </c>
      <c r="E38" s="259">
        <f>E36-E37</f>
        <v>0</v>
      </c>
      <c r="F38" s="259">
        <f>F36-F37</f>
        <v>0</v>
      </c>
      <c r="G38" s="259">
        <f>G36-G37</f>
        <v>0</v>
      </c>
      <c r="H38" s="297">
        <f>H36-H37</f>
        <v>3000000</v>
      </c>
      <c r="I38" s="272">
        <f t="shared" si="5"/>
        <v>3000000</v>
      </c>
    </row>
    <row r="39" spans="1:15">
      <c r="A39" s="665"/>
      <c r="B39" s="478" t="s">
        <v>6</v>
      </c>
      <c r="C39" s="479"/>
      <c r="D39" s="125" t="s">
        <v>40</v>
      </c>
      <c r="E39" s="262">
        <f t="shared" ref="E39:H41" si="6">E33+E36</f>
        <v>0</v>
      </c>
      <c r="F39" s="262">
        <f t="shared" si="6"/>
        <v>0</v>
      </c>
      <c r="G39" s="262">
        <f t="shared" si="6"/>
        <v>0</v>
      </c>
      <c r="H39" s="262">
        <f t="shared" si="6"/>
        <v>13060000</v>
      </c>
      <c r="I39" s="265">
        <f t="shared" si="5"/>
        <v>13060000</v>
      </c>
      <c r="J39" s="21"/>
      <c r="K39" s="21"/>
      <c r="L39" s="21"/>
      <c r="M39" s="21"/>
      <c r="N39" s="21"/>
      <c r="O39" s="21"/>
    </row>
    <row r="40" spans="1:15">
      <c r="A40" s="665"/>
      <c r="B40" s="478"/>
      <c r="C40" s="479"/>
      <c r="D40" s="125" t="s">
        <v>38</v>
      </c>
      <c r="E40" s="262">
        <f t="shared" si="6"/>
        <v>0</v>
      </c>
      <c r="F40" s="262">
        <f t="shared" si="6"/>
        <v>0</v>
      </c>
      <c r="G40" s="262">
        <f t="shared" si="6"/>
        <v>0</v>
      </c>
      <c r="H40" s="262">
        <f t="shared" si="6"/>
        <v>13573000</v>
      </c>
      <c r="I40" s="265">
        <f t="shared" si="5"/>
        <v>13573000</v>
      </c>
    </row>
    <row r="41" spans="1:15">
      <c r="A41" s="666"/>
      <c r="B41" s="478"/>
      <c r="C41" s="479"/>
      <c r="D41" s="125" t="s">
        <v>42</v>
      </c>
      <c r="E41" s="262">
        <f t="shared" si="6"/>
        <v>0</v>
      </c>
      <c r="F41" s="262">
        <f t="shared" si="6"/>
        <v>0</v>
      </c>
      <c r="G41" s="262">
        <f t="shared" si="6"/>
        <v>0</v>
      </c>
      <c r="H41" s="262">
        <f t="shared" si="6"/>
        <v>-513000</v>
      </c>
      <c r="I41" s="265">
        <f t="shared" si="5"/>
        <v>-513000</v>
      </c>
    </row>
    <row r="42" spans="1:15">
      <c r="A42" s="455" t="s">
        <v>29</v>
      </c>
      <c r="B42" s="457" t="s">
        <v>29</v>
      </c>
      <c r="C42" s="459" t="s">
        <v>84</v>
      </c>
      <c r="D42" s="123" t="s">
        <v>40</v>
      </c>
      <c r="E42" s="297">
        <v>0</v>
      </c>
      <c r="F42" s="297">
        <v>21405000</v>
      </c>
      <c r="G42" s="25">
        <v>0</v>
      </c>
      <c r="H42" s="297">
        <v>0</v>
      </c>
      <c r="I42" s="273">
        <f t="shared" si="5"/>
        <v>21405000</v>
      </c>
    </row>
    <row r="43" spans="1:15">
      <c r="A43" s="456"/>
      <c r="B43" s="458"/>
      <c r="C43" s="460"/>
      <c r="D43" s="123" t="s">
        <v>38</v>
      </c>
      <c r="E43" s="297">
        <v>0</v>
      </c>
      <c r="F43" s="297">
        <v>10372574</v>
      </c>
      <c r="G43" s="25">
        <v>0</v>
      </c>
      <c r="H43" s="297">
        <v>5860</v>
      </c>
      <c r="I43" s="273">
        <f t="shared" si="5"/>
        <v>10378434</v>
      </c>
    </row>
    <row r="44" spans="1:15">
      <c r="A44" s="456"/>
      <c r="B44" s="458"/>
      <c r="C44" s="461"/>
      <c r="D44" s="123" t="s">
        <v>42</v>
      </c>
      <c r="E44" s="297">
        <f>E42-E43</f>
        <v>0</v>
      </c>
      <c r="F44" s="297">
        <f>F42-F43</f>
        <v>11032426</v>
      </c>
      <c r="G44" s="25">
        <f>G42-G43</f>
        <v>0</v>
      </c>
      <c r="H44" s="297">
        <f>H42-H43</f>
        <v>-5860</v>
      </c>
      <c r="I44" s="273">
        <f t="shared" si="5"/>
        <v>11026566</v>
      </c>
    </row>
    <row r="45" spans="1:15">
      <c r="A45" s="456"/>
      <c r="B45" s="462" t="s">
        <v>6</v>
      </c>
      <c r="C45" s="463"/>
      <c r="D45" s="125" t="s">
        <v>40</v>
      </c>
      <c r="E45" s="262">
        <f t="shared" ref="E45:H47" si="7">E42</f>
        <v>0</v>
      </c>
      <c r="F45" s="262">
        <f t="shared" si="7"/>
        <v>21405000</v>
      </c>
      <c r="G45" s="262">
        <f t="shared" si="7"/>
        <v>0</v>
      </c>
      <c r="H45" s="262">
        <f t="shared" si="7"/>
        <v>0</v>
      </c>
      <c r="I45" s="265">
        <f>SUM(E45:H45)</f>
        <v>21405000</v>
      </c>
      <c r="K45" s="26"/>
    </row>
    <row r="46" spans="1:15">
      <c r="A46" s="456"/>
      <c r="B46" s="464"/>
      <c r="C46" s="465"/>
      <c r="D46" s="125" t="s">
        <v>38</v>
      </c>
      <c r="E46" s="262">
        <f t="shared" si="7"/>
        <v>0</v>
      </c>
      <c r="F46" s="262">
        <f t="shared" si="7"/>
        <v>10372574</v>
      </c>
      <c r="G46" s="262">
        <f t="shared" si="7"/>
        <v>0</v>
      </c>
      <c r="H46" s="262">
        <f t="shared" si="7"/>
        <v>5860</v>
      </c>
      <c r="I46" s="265">
        <f t="shared" ref="I46:I56" si="8">SUM(E46:H46)</f>
        <v>10378434</v>
      </c>
    </row>
    <row r="47" spans="1:15" ht="17.25" thickBot="1">
      <c r="A47" s="667"/>
      <c r="B47" s="466"/>
      <c r="C47" s="467"/>
      <c r="D47" s="126" t="s">
        <v>42</v>
      </c>
      <c r="E47" s="264">
        <f t="shared" si="7"/>
        <v>0</v>
      </c>
      <c r="F47" s="264">
        <f t="shared" si="7"/>
        <v>11032426</v>
      </c>
      <c r="G47" s="264">
        <f t="shared" si="7"/>
        <v>0</v>
      </c>
      <c r="H47" s="264">
        <f t="shared" si="7"/>
        <v>-5860</v>
      </c>
      <c r="I47" s="265">
        <f t="shared" si="8"/>
        <v>11026566</v>
      </c>
    </row>
    <row r="48" spans="1:15">
      <c r="A48" s="468" t="s">
        <v>32</v>
      </c>
      <c r="B48" s="469" t="s">
        <v>32</v>
      </c>
      <c r="C48" s="470" t="s">
        <v>64</v>
      </c>
      <c r="D48" s="124" t="s">
        <v>40</v>
      </c>
      <c r="E48" s="260">
        <v>0</v>
      </c>
      <c r="F48" s="297">
        <v>5779882</v>
      </c>
      <c r="G48" s="260">
        <v>0</v>
      </c>
      <c r="H48" s="260">
        <v>0</v>
      </c>
      <c r="I48" s="274">
        <f t="shared" si="8"/>
        <v>5779882</v>
      </c>
    </row>
    <row r="49" spans="1:9">
      <c r="A49" s="456"/>
      <c r="B49" s="458"/>
      <c r="C49" s="460"/>
      <c r="D49" s="123" t="s">
        <v>38</v>
      </c>
      <c r="E49" s="25">
        <v>0</v>
      </c>
      <c r="F49" s="297">
        <v>5779882</v>
      </c>
      <c r="G49" s="25">
        <v>0</v>
      </c>
      <c r="H49" s="25">
        <v>0</v>
      </c>
      <c r="I49" s="273">
        <f t="shared" si="8"/>
        <v>5779882</v>
      </c>
    </row>
    <row r="50" spans="1:9">
      <c r="A50" s="456"/>
      <c r="B50" s="458"/>
      <c r="C50" s="461"/>
      <c r="D50" s="123" t="s">
        <v>42</v>
      </c>
      <c r="E50" s="25">
        <f>E48-E49</f>
        <v>0</v>
      </c>
      <c r="F50" s="297">
        <f>F48-F49</f>
        <v>0</v>
      </c>
      <c r="G50" s="25">
        <v>0</v>
      </c>
      <c r="H50" s="25">
        <v>0</v>
      </c>
      <c r="I50" s="273">
        <f t="shared" si="8"/>
        <v>0</v>
      </c>
    </row>
    <row r="51" spans="1:9">
      <c r="A51" s="456"/>
      <c r="B51" s="458"/>
      <c r="C51" s="459" t="s">
        <v>25</v>
      </c>
      <c r="D51" s="123" t="s">
        <v>40</v>
      </c>
      <c r="E51" s="25">
        <v>0</v>
      </c>
      <c r="F51" s="25">
        <v>0</v>
      </c>
      <c r="G51" s="25">
        <v>0</v>
      </c>
      <c r="H51" s="297">
        <v>5240561</v>
      </c>
      <c r="I51" s="273">
        <f t="shared" si="8"/>
        <v>5240561</v>
      </c>
    </row>
    <row r="52" spans="1:9">
      <c r="A52" s="456"/>
      <c r="B52" s="458"/>
      <c r="C52" s="460"/>
      <c r="D52" s="123" t="s">
        <v>38</v>
      </c>
      <c r="E52" s="25">
        <v>0</v>
      </c>
      <c r="F52" s="25">
        <v>0</v>
      </c>
      <c r="G52" s="25">
        <v>0</v>
      </c>
      <c r="H52" s="297">
        <v>5240561</v>
      </c>
      <c r="I52" s="273">
        <f t="shared" si="8"/>
        <v>5240561</v>
      </c>
    </row>
    <row r="53" spans="1:9">
      <c r="A53" s="456"/>
      <c r="B53" s="663"/>
      <c r="C53" s="471"/>
      <c r="D53" s="123" t="s">
        <v>42</v>
      </c>
      <c r="E53" s="25">
        <f>E51-E52</f>
        <v>0</v>
      </c>
      <c r="F53" s="25">
        <f>F51-F52</f>
        <v>0</v>
      </c>
      <c r="G53" s="25">
        <f>G51-G52</f>
        <v>0</v>
      </c>
      <c r="H53" s="297">
        <f>H51-H52</f>
        <v>0</v>
      </c>
      <c r="I53" s="273">
        <f t="shared" si="8"/>
        <v>0</v>
      </c>
    </row>
    <row r="54" spans="1:9">
      <c r="A54" s="456"/>
      <c r="B54" s="462" t="s">
        <v>6</v>
      </c>
      <c r="C54" s="463"/>
      <c r="D54" s="125" t="s">
        <v>40</v>
      </c>
      <c r="E54" s="262">
        <f t="shared" ref="E54:H56" si="9">SUM(E48,E51)</f>
        <v>0</v>
      </c>
      <c r="F54" s="262">
        <f t="shared" si="9"/>
        <v>5779882</v>
      </c>
      <c r="G54" s="262">
        <f t="shared" si="9"/>
        <v>0</v>
      </c>
      <c r="H54" s="262">
        <f t="shared" si="9"/>
        <v>5240561</v>
      </c>
      <c r="I54" s="265">
        <f t="shared" si="8"/>
        <v>11020443</v>
      </c>
    </row>
    <row r="55" spans="1:9">
      <c r="A55" s="456"/>
      <c r="B55" s="464"/>
      <c r="C55" s="465"/>
      <c r="D55" s="125" t="s">
        <v>38</v>
      </c>
      <c r="E55" s="262">
        <f t="shared" si="9"/>
        <v>0</v>
      </c>
      <c r="F55" s="262">
        <f t="shared" si="9"/>
        <v>5779882</v>
      </c>
      <c r="G55" s="262">
        <f t="shared" si="9"/>
        <v>0</v>
      </c>
      <c r="H55" s="262">
        <f t="shared" si="9"/>
        <v>5240561</v>
      </c>
      <c r="I55" s="265">
        <f t="shared" si="8"/>
        <v>11020443</v>
      </c>
    </row>
    <row r="56" spans="1:9" ht="17.25" thickBot="1">
      <c r="A56" s="667"/>
      <c r="B56" s="476"/>
      <c r="C56" s="477"/>
      <c r="D56" s="127" t="s">
        <v>42</v>
      </c>
      <c r="E56" s="263">
        <f t="shared" si="9"/>
        <v>0</v>
      </c>
      <c r="F56" s="263">
        <f t="shared" si="9"/>
        <v>0</v>
      </c>
      <c r="G56" s="263">
        <f t="shared" si="9"/>
        <v>0</v>
      </c>
      <c r="H56" s="263">
        <f t="shared" si="9"/>
        <v>0</v>
      </c>
      <c r="I56" s="275">
        <f t="shared" si="8"/>
        <v>0</v>
      </c>
    </row>
    <row r="57" spans="1:9">
      <c r="A57" s="446" t="s">
        <v>57</v>
      </c>
      <c r="B57" s="447"/>
      <c r="C57" s="448"/>
      <c r="D57" s="128" t="s">
        <v>40</v>
      </c>
      <c r="E57" s="266">
        <f t="shared" ref="E57:I58" si="10">E9+E54+E45+E39+E30+E15</f>
        <v>2083290030</v>
      </c>
      <c r="F57" s="266">
        <f t="shared" si="10"/>
        <v>28684882</v>
      </c>
      <c r="G57" s="266">
        <f t="shared" si="10"/>
        <v>0</v>
      </c>
      <c r="H57" s="266">
        <f t="shared" si="10"/>
        <v>18300561</v>
      </c>
      <c r="I57" s="267">
        <f t="shared" si="10"/>
        <v>2130275473</v>
      </c>
    </row>
    <row r="58" spans="1:9">
      <c r="A58" s="449"/>
      <c r="B58" s="450"/>
      <c r="C58" s="451"/>
      <c r="D58" s="129" t="s">
        <v>38</v>
      </c>
      <c r="E58" s="268">
        <f t="shared" si="10"/>
        <v>2081298030</v>
      </c>
      <c r="F58" s="268">
        <f t="shared" si="10"/>
        <v>16632456</v>
      </c>
      <c r="G58" s="268">
        <f t="shared" si="10"/>
        <v>0</v>
      </c>
      <c r="H58" s="268">
        <f t="shared" si="10"/>
        <v>18819421</v>
      </c>
      <c r="I58" s="269">
        <f t="shared" si="10"/>
        <v>2116749907</v>
      </c>
    </row>
    <row r="59" spans="1:9" ht="17.25" thickBot="1">
      <c r="A59" s="452"/>
      <c r="B59" s="453"/>
      <c r="C59" s="454"/>
      <c r="D59" s="130" t="s">
        <v>42</v>
      </c>
      <c r="E59" s="270">
        <f>E11+E17+E32+E41+E47+E56</f>
        <v>1992000</v>
      </c>
      <c r="F59" s="270">
        <f>F11+F17+F32+F41+F47+F56</f>
        <v>12052426</v>
      </c>
      <c r="G59" s="270">
        <f>G11+G17+G32+G41+G47+G56</f>
        <v>0</v>
      </c>
      <c r="H59" s="270">
        <f>H11+H17+H32+H41+H47+H56</f>
        <v>-518860</v>
      </c>
      <c r="I59" s="271">
        <f>I57-I58</f>
        <v>13525566</v>
      </c>
    </row>
  </sheetData>
  <sheetProtection algorithmName="SHA-512" hashValue="zYwu3dhtCdhAcqa3er4MOC1DIMqJcLf3/p8yGW73JR61q+TRTPN0F/2O0qDn4pz94tfwgZG/HObaBNmvu0lLZw==" saltValue="1jVUp3qvKSsbc9kV0NWTGQ==" spinCount="100000" sheet="1" objects="1" scenarios="1"/>
  <mergeCells count="38">
    <mergeCell ref="A33:A41"/>
    <mergeCell ref="A48:A56"/>
    <mergeCell ref="B48:B53"/>
    <mergeCell ref="A42:A47"/>
    <mergeCell ref="A6:A11"/>
    <mergeCell ref="A12:A17"/>
    <mergeCell ref="A1:I2"/>
    <mergeCell ref="A4:C4"/>
    <mergeCell ref="D4:D5"/>
    <mergeCell ref="E4:E5"/>
    <mergeCell ref="F4:F5"/>
    <mergeCell ref="G4:G5"/>
    <mergeCell ref="H4:H5"/>
    <mergeCell ref="I4:I5"/>
    <mergeCell ref="B15:C17"/>
    <mergeCell ref="B6:B8"/>
    <mergeCell ref="C6:C8"/>
    <mergeCell ref="B9:C11"/>
    <mergeCell ref="B12:B14"/>
    <mergeCell ref="C12:C14"/>
    <mergeCell ref="C18:C20"/>
    <mergeCell ref="C21:C23"/>
    <mergeCell ref="B30:C32"/>
    <mergeCell ref="C24:C26"/>
    <mergeCell ref="B54:C56"/>
    <mergeCell ref="B39:C41"/>
    <mergeCell ref="C36:C38"/>
    <mergeCell ref="C27:C29"/>
    <mergeCell ref="C33:C35"/>
    <mergeCell ref="A18:A32"/>
    <mergeCell ref="B18:B29"/>
    <mergeCell ref="B33:B38"/>
    <mergeCell ref="A57:C59"/>
    <mergeCell ref="B42:B44"/>
    <mergeCell ref="C42:C44"/>
    <mergeCell ref="B45:C47"/>
    <mergeCell ref="C48:C50"/>
    <mergeCell ref="C51:C53"/>
  </mergeCells>
  <phoneticPr fontId="12" type="noConversion"/>
  <pageMargins left="0.7086111307144165" right="0.7086111307144165" top="0.74750000238418579" bottom="0.74750000238418579" header="0.31486111879348755" footer="0.31486111879348755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5"/>
  <sheetViews>
    <sheetView zoomScale="90" zoomScaleNormal="90" workbookViewId="0">
      <pane xSplit="3" ySplit="5" topLeftCell="D6" activePane="bottomRight" state="frozen"/>
      <selection pane="topRight" activeCell="E1" sqref="E1"/>
      <selection pane="bottomLeft" activeCell="A6" sqref="A6"/>
      <selection pane="bottomRight" sqref="A1:I2"/>
    </sheetView>
  </sheetViews>
  <sheetFormatPr defaultColWidth="9" defaultRowHeight="16.5"/>
  <cols>
    <col min="1" max="1" width="9" style="121"/>
    <col min="2" max="2" width="39.375" style="121" bestFit="1" customWidth="1"/>
    <col min="3" max="3" width="27.75" style="121" bestFit="1" customWidth="1"/>
    <col min="4" max="4" width="4.75" style="121" bestFit="1" customWidth="1"/>
    <col min="5" max="5" width="13" style="121" bestFit="1" customWidth="1"/>
    <col min="6" max="8" width="10.625" style="121" customWidth="1"/>
    <col min="9" max="9" width="13" style="121" bestFit="1" customWidth="1"/>
    <col min="10" max="10" width="9" style="19"/>
    <col min="11" max="11" width="9.5" style="19" bestFit="1" customWidth="1"/>
    <col min="12" max="16384" width="9" style="19"/>
  </cols>
  <sheetData>
    <row r="1" spans="1:9" ht="16.5" customHeight="1">
      <c r="A1" s="488" t="s">
        <v>393</v>
      </c>
      <c r="B1" s="488"/>
      <c r="C1" s="488"/>
      <c r="D1" s="488"/>
      <c r="E1" s="488"/>
      <c r="F1" s="488"/>
      <c r="G1" s="488"/>
      <c r="H1" s="488"/>
      <c r="I1" s="488"/>
    </row>
    <row r="2" spans="1:9" ht="16.5" customHeight="1">
      <c r="A2" s="488"/>
      <c r="B2" s="488"/>
      <c r="C2" s="488"/>
      <c r="D2" s="488"/>
      <c r="E2" s="488"/>
      <c r="F2" s="488"/>
      <c r="G2" s="488"/>
      <c r="H2" s="488"/>
      <c r="I2" s="488"/>
    </row>
    <row r="3" spans="1:9" ht="17.25" thickBot="1">
      <c r="A3" s="105" t="s">
        <v>522</v>
      </c>
      <c r="B3" s="105"/>
      <c r="C3" s="105"/>
      <c r="D3" s="105"/>
      <c r="E3" s="105"/>
      <c r="F3" s="105"/>
      <c r="G3" s="105"/>
      <c r="H3" s="105"/>
      <c r="I3" s="106" t="s">
        <v>11</v>
      </c>
    </row>
    <row r="4" spans="1:9">
      <c r="A4" s="489" t="s">
        <v>41</v>
      </c>
      <c r="B4" s="490"/>
      <c r="C4" s="490"/>
      <c r="D4" s="536" t="s">
        <v>48</v>
      </c>
      <c r="E4" s="494" t="s">
        <v>8</v>
      </c>
      <c r="F4" s="494" t="s">
        <v>16</v>
      </c>
      <c r="G4" s="494" t="s">
        <v>117</v>
      </c>
      <c r="H4" s="494" t="s">
        <v>35</v>
      </c>
      <c r="I4" s="496" t="s">
        <v>36</v>
      </c>
    </row>
    <row r="5" spans="1:9" ht="17.25" thickBot="1">
      <c r="A5" s="339" t="s">
        <v>33</v>
      </c>
      <c r="B5" s="338" t="s">
        <v>26</v>
      </c>
      <c r="C5" s="107" t="s">
        <v>30</v>
      </c>
      <c r="D5" s="537"/>
      <c r="E5" s="495"/>
      <c r="F5" s="495"/>
      <c r="G5" s="495"/>
      <c r="H5" s="495"/>
      <c r="I5" s="497"/>
    </row>
    <row r="6" spans="1:9">
      <c r="A6" s="528" t="s">
        <v>136</v>
      </c>
      <c r="B6" s="504" t="s">
        <v>135</v>
      </c>
      <c r="C6" s="540" t="s">
        <v>426</v>
      </c>
      <c r="D6" s="103" t="s">
        <v>40</v>
      </c>
      <c r="E6" s="233">
        <v>739643560</v>
      </c>
      <c r="F6" s="232">
        <v>0</v>
      </c>
      <c r="G6" s="232">
        <v>0</v>
      </c>
      <c r="H6" s="232">
        <v>0</v>
      </c>
      <c r="I6" s="295">
        <f t="shared" ref="I6:I8" si="0">E6+F6+G6+H6</f>
        <v>739643560</v>
      </c>
    </row>
    <row r="7" spans="1:9">
      <c r="A7" s="529"/>
      <c r="B7" s="505"/>
      <c r="C7" s="502"/>
      <c r="D7" s="100" t="s">
        <v>38</v>
      </c>
      <c r="E7" s="229">
        <v>739490219</v>
      </c>
      <c r="F7" s="230">
        <v>0</v>
      </c>
      <c r="G7" s="230">
        <v>0</v>
      </c>
      <c r="H7" s="230">
        <v>0</v>
      </c>
      <c r="I7" s="291">
        <f t="shared" si="0"/>
        <v>739490219</v>
      </c>
    </row>
    <row r="8" spans="1:9">
      <c r="A8" s="529"/>
      <c r="B8" s="505"/>
      <c r="C8" s="503"/>
      <c r="D8" s="100" t="s">
        <v>42</v>
      </c>
      <c r="E8" s="229">
        <f>E6-E7</f>
        <v>153341</v>
      </c>
      <c r="F8" s="230">
        <f>F6-F7</f>
        <v>0</v>
      </c>
      <c r="G8" s="230">
        <f>G6-G7</f>
        <v>0</v>
      </c>
      <c r="H8" s="230">
        <f>H6-H7</f>
        <v>0</v>
      </c>
      <c r="I8" s="250">
        <f t="shared" si="0"/>
        <v>153341</v>
      </c>
    </row>
    <row r="9" spans="1:9">
      <c r="A9" s="529"/>
      <c r="B9" s="505"/>
      <c r="C9" s="501" t="s">
        <v>75</v>
      </c>
      <c r="D9" s="104" t="s">
        <v>40</v>
      </c>
      <c r="E9" s="234">
        <v>218347520</v>
      </c>
      <c r="F9" s="230">
        <v>0</v>
      </c>
      <c r="G9" s="230">
        <v>0</v>
      </c>
      <c r="H9" s="230">
        <v>1122900</v>
      </c>
      <c r="I9" s="249">
        <f t="shared" ref="I9:I11" si="1">E9+F9+G9+H9</f>
        <v>219470420</v>
      </c>
    </row>
    <row r="10" spans="1:9">
      <c r="A10" s="529"/>
      <c r="B10" s="505"/>
      <c r="C10" s="502"/>
      <c r="D10" s="100" t="s">
        <v>38</v>
      </c>
      <c r="E10" s="230">
        <v>216319025</v>
      </c>
      <c r="F10" s="230">
        <v>0</v>
      </c>
      <c r="G10" s="230">
        <v>0</v>
      </c>
      <c r="H10" s="230">
        <v>0</v>
      </c>
      <c r="I10" s="249">
        <f t="shared" si="1"/>
        <v>216319025</v>
      </c>
    </row>
    <row r="11" spans="1:9">
      <c r="A11" s="529"/>
      <c r="B11" s="505"/>
      <c r="C11" s="503"/>
      <c r="D11" s="100" t="s">
        <v>42</v>
      </c>
      <c r="E11" s="230">
        <f>E9-E10</f>
        <v>2028495</v>
      </c>
      <c r="F11" s="230">
        <f>F9-F10</f>
        <v>0</v>
      </c>
      <c r="G11" s="230">
        <f>G9-G10</f>
        <v>0</v>
      </c>
      <c r="H11" s="230">
        <f>H9-H10</f>
        <v>1122900</v>
      </c>
      <c r="I11" s="249">
        <f t="shared" si="1"/>
        <v>3151395</v>
      </c>
    </row>
    <row r="12" spans="1:9">
      <c r="A12" s="529"/>
      <c r="B12" s="505"/>
      <c r="C12" s="501" t="s">
        <v>427</v>
      </c>
      <c r="D12" s="100" t="s">
        <v>40</v>
      </c>
      <c r="E12" s="231">
        <v>76258720</v>
      </c>
      <c r="F12" s="230">
        <v>0</v>
      </c>
      <c r="G12" s="230">
        <v>0</v>
      </c>
      <c r="H12" s="230">
        <v>0</v>
      </c>
      <c r="I12" s="249">
        <f t="shared" ref="I12:I33" si="2">E12+F12+G12+H12</f>
        <v>76258720</v>
      </c>
    </row>
    <row r="13" spans="1:9">
      <c r="A13" s="529"/>
      <c r="B13" s="505"/>
      <c r="C13" s="502"/>
      <c r="D13" s="100" t="s">
        <v>38</v>
      </c>
      <c r="E13" s="231">
        <v>75781826</v>
      </c>
      <c r="F13" s="230">
        <v>0</v>
      </c>
      <c r="G13" s="230">
        <v>0</v>
      </c>
      <c r="H13" s="230">
        <v>0</v>
      </c>
      <c r="I13" s="249">
        <f t="shared" si="2"/>
        <v>75781826</v>
      </c>
    </row>
    <row r="14" spans="1:9">
      <c r="A14" s="529"/>
      <c r="B14" s="505"/>
      <c r="C14" s="503"/>
      <c r="D14" s="100" t="s">
        <v>42</v>
      </c>
      <c r="E14" s="231">
        <f>E12-E13</f>
        <v>476894</v>
      </c>
      <c r="F14" s="230">
        <f>F12-F13</f>
        <v>0</v>
      </c>
      <c r="G14" s="230">
        <f>G12-G13</f>
        <v>0</v>
      </c>
      <c r="H14" s="230">
        <f>H12-H13</f>
        <v>0</v>
      </c>
      <c r="I14" s="249">
        <f t="shared" si="2"/>
        <v>476894</v>
      </c>
    </row>
    <row r="15" spans="1:9">
      <c r="A15" s="529"/>
      <c r="B15" s="505"/>
      <c r="C15" s="507" t="s">
        <v>428</v>
      </c>
      <c r="D15" s="100" t="s">
        <v>40</v>
      </c>
      <c r="E15" s="231">
        <v>88691020</v>
      </c>
      <c r="F15" s="230">
        <v>0</v>
      </c>
      <c r="G15" s="230">
        <v>0</v>
      </c>
      <c r="H15" s="230">
        <v>215340</v>
      </c>
      <c r="I15" s="249">
        <f t="shared" si="2"/>
        <v>88906360</v>
      </c>
    </row>
    <row r="16" spans="1:9">
      <c r="A16" s="529"/>
      <c r="B16" s="505"/>
      <c r="C16" s="508"/>
      <c r="D16" s="100" t="s">
        <v>38</v>
      </c>
      <c r="E16" s="231">
        <v>86425240</v>
      </c>
      <c r="F16" s="230">
        <v>0</v>
      </c>
      <c r="G16" s="230">
        <v>0</v>
      </c>
      <c r="H16" s="230">
        <v>215340</v>
      </c>
      <c r="I16" s="249">
        <f t="shared" si="2"/>
        <v>86640580</v>
      </c>
    </row>
    <row r="17" spans="1:9">
      <c r="A17" s="529"/>
      <c r="B17" s="505"/>
      <c r="C17" s="509"/>
      <c r="D17" s="100" t="s">
        <v>42</v>
      </c>
      <c r="E17" s="229">
        <f>E15-E16</f>
        <v>2265780</v>
      </c>
      <c r="F17" s="230">
        <f>F15-F16</f>
        <v>0</v>
      </c>
      <c r="G17" s="230">
        <f>G15-G16</f>
        <v>0</v>
      </c>
      <c r="H17" s="230">
        <f>H15-H16</f>
        <v>0</v>
      </c>
      <c r="I17" s="249">
        <f t="shared" si="2"/>
        <v>2265780</v>
      </c>
    </row>
    <row r="18" spans="1:9">
      <c r="A18" s="529"/>
      <c r="B18" s="505"/>
      <c r="C18" s="527" t="s">
        <v>429</v>
      </c>
      <c r="D18" s="100" t="s">
        <v>65</v>
      </c>
      <c r="E18" s="229">
        <v>8425000</v>
      </c>
      <c r="F18" s="230">
        <v>0</v>
      </c>
      <c r="G18" s="230">
        <v>0</v>
      </c>
      <c r="H18" s="230">
        <v>0</v>
      </c>
      <c r="I18" s="249">
        <f t="shared" ref="I18:I20" si="3">E18+F18+G18+H18</f>
        <v>8425000</v>
      </c>
    </row>
    <row r="19" spans="1:9">
      <c r="A19" s="529"/>
      <c r="B19" s="505"/>
      <c r="C19" s="508"/>
      <c r="D19" s="100" t="s">
        <v>38</v>
      </c>
      <c r="E19" s="229">
        <v>8350000</v>
      </c>
      <c r="F19" s="230">
        <v>0</v>
      </c>
      <c r="G19" s="230">
        <v>0</v>
      </c>
      <c r="H19" s="230">
        <v>0</v>
      </c>
      <c r="I19" s="249">
        <f t="shared" si="3"/>
        <v>8350000</v>
      </c>
    </row>
    <row r="20" spans="1:9">
      <c r="A20" s="529"/>
      <c r="B20" s="506"/>
      <c r="C20" s="509"/>
      <c r="D20" s="100" t="s">
        <v>42</v>
      </c>
      <c r="E20" s="229">
        <f>E18-E19</f>
        <v>75000</v>
      </c>
      <c r="F20" s="230">
        <f>F18-F19</f>
        <v>0</v>
      </c>
      <c r="G20" s="230">
        <f>G18-G19</f>
        <v>0</v>
      </c>
      <c r="H20" s="230">
        <f>H18-H19</f>
        <v>0</v>
      </c>
      <c r="I20" s="249">
        <f t="shared" si="3"/>
        <v>75000</v>
      </c>
    </row>
    <row r="21" spans="1:9">
      <c r="A21" s="529"/>
      <c r="B21" s="538" t="s">
        <v>144</v>
      </c>
      <c r="C21" s="539"/>
      <c r="D21" s="108" t="s">
        <v>40</v>
      </c>
      <c r="E21" s="276">
        <f t="shared" ref="E21:H23" si="4">SUM(E6,E9,E12,E15,E18)</f>
        <v>1131365820</v>
      </c>
      <c r="F21" s="276">
        <f t="shared" si="4"/>
        <v>0</v>
      </c>
      <c r="G21" s="276">
        <f t="shared" si="4"/>
        <v>0</v>
      </c>
      <c r="H21" s="276">
        <f t="shared" si="4"/>
        <v>1338240</v>
      </c>
      <c r="I21" s="342">
        <f>E21+F21+G21+H21</f>
        <v>1132704060</v>
      </c>
    </row>
    <row r="22" spans="1:9">
      <c r="A22" s="529"/>
      <c r="B22" s="538"/>
      <c r="C22" s="539"/>
      <c r="D22" s="108" t="s">
        <v>38</v>
      </c>
      <c r="E22" s="276">
        <f t="shared" si="4"/>
        <v>1126366310</v>
      </c>
      <c r="F22" s="276">
        <f t="shared" si="4"/>
        <v>0</v>
      </c>
      <c r="G22" s="276">
        <f t="shared" si="4"/>
        <v>0</v>
      </c>
      <c r="H22" s="276">
        <f t="shared" si="4"/>
        <v>215340</v>
      </c>
      <c r="I22" s="342">
        <f>E22+F22+G22+H22</f>
        <v>1126581650</v>
      </c>
    </row>
    <row r="23" spans="1:9">
      <c r="A23" s="529"/>
      <c r="B23" s="538"/>
      <c r="C23" s="539"/>
      <c r="D23" s="108" t="s">
        <v>42</v>
      </c>
      <c r="E23" s="276">
        <f t="shared" si="4"/>
        <v>4999510</v>
      </c>
      <c r="F23" s="276">
        <f t="shared" si="4"/>
        <v>0</v>
      </c>
      <c r="G23" s="276">
        <f t="shared" si="4"/>
        <v>0</v>
      </c>
      <c r="H23" s="276">
        <f t="shared" si="4"/>
        <v>1122900</v>
      </c>
      <c r="I23" s="342">
        <f>E23+F23+G23+H23</f>
        <v>6122410</v>
      </c>
    </row>
    <row r="24" spans="1:9">
      <c r="A24" s="529"/>
      <c r="B24" s="563" t="s">
        <v>138</v>
      </c>
      <c r="C24" s="502" t="s">
        <v>430</v>
      </c>
      <c r="D24" s="100" t="s">
        <v>40</v>
      </c>
      <c r="E24" s="229">
        <v>3600000</v>
      </c>
      <c r="F24" s="230">
        <v>1680400</v>
      </c>
      <c r="G24" s="230">
        <v>0</v>
      </c>
      <c r="H24" s="230">
        <v>0</v>
      </c>
      <c r="I24" s="250">
        <f>E24+F24+G24+H24</f>
        <v>5280400</v>
      </c>
    </row>
    <row r="25" spans="1:9">
      <c r="A25" s="529"/>
      <c r="B25" s="505"/>
      <c r="C25" s="502"/>
      <c r="D25" s="100" t="s">
        <v>38</v>
      </c>
      <c r="E25" s="229">
        <v>3600000</v>
      </c>
      <c r="F25" s="230">
        <v>195500</v>
      </c>
      <c r="G25" s="230">
        <v>0</v>
      </c>
      <c r="H25" s="230">
        <v>0</v>
      </c>
      <c r="I25" s="250">
        <f t="shared" si="2"/>
        <v>3795500</v>
      </c>
    </row>
    <row r="26" spans="1:9">
      <c r="A26" s="529"/>
      <c r="B26" s="505"/>
      <c r="C26" s="503"/>
      <c r="D26" s="100" t="s">
        <v>42</v>
      </c>
      <c r="E26" s="229">
        <f>E24-E25</f>
        <v>0</v>
      </c>
      <c r="F26" s="230">
        <f>F24-F25</f>
        <v>1484900</v>
      </c>
      <c r="G26" s="230">
        <v>0</v>
      </c>
      <c r="H26" s="230">
        <v>0</v>
      </c>
      <c r="I26" s="250">
        <f t="shared" si="2"/>
        <v>1484900</v>
      </c>
    </row>
    <row r="27" spans="1:9">
      <c r="A27" s="529"/>
      <c r="B27" s="505"/>
      <c r="C27" s="501" t="s">
        <v>431</v>
      </c>
      <c r="D27" s="100" t="s">
        <v>40</v>
      </c>
      <c r="E27" s="231">
        <v>6298000</v>
      </c>
      <c r="F27" s="230">
        <v>0</v>
      </c>
      <c r="G27" s="230">
        <v>0</v>
      </c>
      <c r="H27" s="230">
        <v>0</v>
      </c>
      <c r="I27" s="250">
        <f t="shared" si="2"/>
        <v>6298000</v>
      </c>
    </row>
    <row r="28" spans="1:9">
      <c r="A28" s="529"/>
      <c r="B28" s="505"/>
      <c r="C28" s="502"/>
      <c r="D28" s="100" t="s">
        <v>38</v>
      </c>
      <c r="E28" s="231">
        <v>6036000</v>
      </c>
      <c r="F28" s="230">
        <v>0</v>
      </c>
      <c r="G28" s="230">
        <v>0</v>
      </c>
      <c r="H28" s="230">
        <v>0</v>
      </c>
      <c r="I28" s="250">
        <f t="shared" si="2"/>
        <v>6036000</v>
      </c>
    </row>
    <row r="29" spans="1:9">
      <c r="A29" s="529"/>
      <c r="B29" s="505"/>
      <c r="C29" s="503"/>
      <c r="D29" s="100" t="s">
        <v>42</v>
      </c>
      <c r="E29" s="231">
        <f>E27-E28</f>
        <v>262000</v>
      </c>
      <c r="F29" s="230">
        <v>0</v>
      </c>
      <c r="G29" s="230">
        <v>0</v>
      </c>
      <c r="H29" s="230">
        <v>0</v>
      </c>
      <c r="I29" s="250">
        <f t="shared" si="2"/>
        <v>262000</v>
      </c>
    </row>
    <row r="30" spans="1:9">
      <c r="A30" s="529"/>
      <c r="B30" s="514" t="s">
        <v>143</v>
      </c>
      <c r="C30" s="515"/>
      <c r="D30" s="108" t="s">
        <v>40</v>
      </c>
      <c r="E30" s="276">
        <f t="shared" ref="E30:H32" si="5">SUM(E24,E27)</f>
        <v>9898000</v>
      </c>
      <c r="F30" s="276">
        <f t="shared" si="5"/>
        <v>1680400</v>
      </c>
      <c r="G30" s="276">
        <f t="shared" si="5"/>
        <v>0</v>
      </c>
      <c r="H30" s="276">
        <f t="shared" si="5"/>
        <v>0</v>
      </c>
      <c r="I30" s="300">
        <f>E30+F30+G30+H30</f>
        <v>11578400</v>
      </c>
    </row>
    <row r="31" spans="1:9">
      <c r="A31" s="529"/>
      <c r="B31" s="514"/>
      <c r="C31" s="515"/>
      <c r="D31" s="108" t="s">
        <v>38</v>
      </c>
      <c r="E31" s="276">
        <f t="shared" si="5"/>
        <v>9636000</v>
      </c>
      <c r="F31" s="276">
        <f t="shared" si="5"/>
        <v>195500</v>
      </c>
      <c r="G31" s="276">
        <f t="shared" si="5"/>
        <v>0</v>
      </c>
      <c r="H31" s="276">
        <f t="shared" si="5"/>
        <v>0</v>
      </c>
      <c r="I31" s="300">
        <f>E31+F31+G31+H31</f>
        <v>9831500</v>
      </c>
    </row>
    <row r="32" spans="1:9">
      <c r="A32" s="529"/>
      <c r="B32" s="565"/>
      <c r="C32" s="566"/>
      <c r="D32" s="108" t="s">
        <v>42</v>
      </c>
      <c r="E32" s="276">
        <f t="shared" si="5"/>
        <v>262000</v>
      </c>
      <c r="F32" s="276">
        <f t="shared" si="5"/>
        <v>1484900</v>
      </c>
      <c r="G32" s="276">
        <f t="shared" si="5"/>
        <v>0</v>
      </c>
      <c r="H32" s="276">
        <f t="shared" si="5"/>
        <v>0</v>
      </c>
      <c r="I32" s="300">
        <f>E32+F32+G32+H32</f>
        <v>1746900</v>
      </c>
    </row>
    <row r="33" spans="1:9">
      <c r="A33" s="529"/>
      <c r="B33" s="564" t="s">
        <v>141</v>
      </c>
      <c r="C33" s="526" t="s">
        <v>432</v>
      </c>
      <c r="D33" s="100" t="s">
        <v>40</v>
      </c>
      <c r="E33" s="231">
        <v>2960000</v>
      </c>
      <c r="F33" s="230">
        <v>0</v>
      </c>
      <c r="G33" s="230">
        <v>0</v>
      </c>
      <c r="H33" s="230">
        <v>0</v>
      </c>
      <c r="I33" s="250">
        <f t="shared" si="2"/>
        <v>2960000</v>
      </c>
    </row>
    <row r="34" spans="1:9">
      <c r="A34" s="529"/>
      <c r="B34" s="559"/>
      <c r="C34" s="524"/>
      <c r="D34" s="100" t="s">
        <v>38</v>
      </c>
      <c r="E34" s="231">
        <v>2338099</v>
      </c>
      <c r="F34" s="230">
        <v>0</v>
      </c>
      <c r="G34" s="230">
        <v>0</v>
      </c>
      <c r="H34" s="230">
        <v>0</v>
      </c>
      <c r="I34" s="250">
        <f t="shared" ref="I34:I43" si="6">E34+F34+G34+H34</f>
        <v>2338099</v>
      </c>
    </row>
    <row r="35" spans="1:9">
      <c r="A35" s="529"/>
      <c r="B35" s="559"/>
      <c r="C35" s="525"/>
      <c r="D35" s="100" t="s">
        <v>42</v>
      </c>
      <c r="E35" s="231">
        <f>E33-E34</f>
        <v>621901</v>
      </c>
      <c r="F35" s="230">
        <v>0</v>
      </c>
      <c r="G35" s="230">
        <v>0</v>
      </c>
      <c r="H35" s="230">
        <v>0</v>
      </c>
      <c r="I35" s="250">
        <f t="shared" si="6"/>
        <v>621901</v>
      </c>
    </row>
    <row r="36" spans="1:9">
      <c r="A36" s="529"/>
      <c r="B36" s="559"/>
      <c r="C36" s="526" t="s">
        <v>433</v>
      </c>
      <c r="D36" s="100" t="s">
        <v>40</v>
      </c>
      <c r="E36" s="231">
        <v>81593270</v>
      </c>
      <c r="F36" s="230">
        <v>3070695</v>
      </c>
      <c r="G36" s="230">
        <v>0</v>
      </c>
      <c r="H36" s="230">
        <v>30000</v>
      </c>
      <c r="I36" s="250">
        <f t="shared" ref="I36" si="7">E36+F36+G36+H36</f>
        <v>84693965</v>
      </c>
    </row>
    <row r="37" spans="1:9">
      <c r="A37" s="529"/>
      <c r="B37" s="559"/>
      <c r="C37" s="524"/>
      <c r="D37" s="100" t="s">
        <v>38</v>
      </c>
      <c r="E37" s="231">
        <v>81593265</v>
      </c>
      <c r="F37" s="230">
        <v>1357790</v>
      </c>
      <c r="G37" s="230">
        <v>0</v>
      </c>
      <c r="H37" s="230">
        <v>30000</v>
      </c>
      <c r="I37" s="250">
        <f>E37+F37+G37+H37</f>
        <v>82981055</v>
      </c>
    </row>
    <row r="38" spans="1:9">
      <c r="A38" s="529"/>
      <c r="B38" s="559"/>
      <c r="C38" s="525"/>
      <c r="D38" s="100" t="s">
        <v>42</v>
      </c>
      <c r="E38" s="231">
        <f>E36-E37</f>
        <v>5</v>
      </c>
      <c r="F38" s="230">
        <f>F36-F37</f>
        <v>1712905</v>
      </c>
      <c r="G38" s="230">
        <v>0</v>
      </c>
      <c r="H38" s="230">
        <f>H36-H37</f>
        <v>0</v>
      </c>
      <c r="I38" s="250">
        <f t="shared" ref="I38" si="8">E38+F38+G38+H38</f>
        <v>1712910</v>
      </c>
    </row>
    <row r="39" spans="1:9">
      <c r="A39" s="529"/>
      <c r="B39" s="559"/>
      <c r="C39" s="526" t="s">
        <v>434</v>
      </c>
      <c r="D39" s="100" t="s">
        <v>40</v>
      </c>
      <c r="E39" s="231">
        <v>25619120</v>
      </c>
      <c r="F39" s="230">
        <v>0</v>
      </c>
      <c r="G39" s="230">
        <v>0</v>
      </c>
      <c r="H39" s="230">
        <v>0</v>
      </c>
      <c r="I39" s="250">
        <f t="shared" ref="I39:I41" si="9">E39+F39+G39+H39</f>
        <v>25619120</v>
      </c>
    </row>
    <row r="40" spans="1:9">
      <c r="A40" s="529"/>
      <c r="B40" s="559"/>
      <c r="C40" s="524"/>
      <c r="D40" s="100" t="s">
        <v>38</v>
      </c>
      <c r="E40" s="231">
        <v>24586648</v>
      </c>
      <c r="F40" s="230">
        <v>0</v>
      </c>
      <c r="G40" s="230">
        <v>0</v>
      </c>
      <c r="H40" s="230">
        <v>0</v>
      </c>
      <c r="I40" s="250">
        <f t="shared" si="9"/>
        <v>24586648</v>
      </c>
    </row>
    <row r="41" spans="1:9">
      <c r="A41" s="529"/>
      <c r="B41" s="559"/>
      <c r="C41" s="525"/>
      <c r="D41" s="100" t="s">
        <v>42</v>
      </c>
      <c r="E41" s="231">
        <f>E39-E40</f>
        <v>1032472</v>
      </c>
      <c r="F41" s="230">
        <v>0</v>
      </c>
      <c r="G41" s="230">
        <v>0</v>
      </c>
      <c r="H41" s="230">
        <v>0</v>
      </c>
      <c r="I41" s="250">
        <f t="shared" si="9"/>
        <v>1032472</v>
      </c>
    </row>
    <row r="42" spans="1:9">
      <c r="A42" s="529"/>
      <c r="B42" s="559"/>
      <c r="C42" s="526" t="s">
        <v>435</v>
      </c>
      <c r="D42" s="100" t="s">
        <v>40</v>
      </c>
      <c r="E42" s="231">
        <v>6668790</v>
      </c>
      <c r="F42" s="230">
        <v>300000</v>
      </c>
      <c r="G42" s="230">
        <v>0</v>
      </c>
      <c r="H42" s="230">
        <v>0</v>
      </c>
      <c r="I42" s="250">
        <f t="shared" si="6"/>
        <v>6968790</v>
      </c>
    </row>
    <row r="43" spans="1:9">
      <c r="A43" s="529"/>
      <c r="B43" s="559"/>
      <c r="C43" s="524"/>
      <c r="D43" s="100" t="s">
        <v>38</v>
      </c>
      <c r="E43" s="231">
        <v>6668790</v>
      </c>
      <c r="F43" s="230">
        <v>549790</v>
      </c>
      <c r="G43" s="230">
        <v>0</v>
      </c>
      <c r="H43" s="230">
        <v>0</v>
      </c>
      <c r="I43" s="250">
        <f t="shared" si="6"/>
        <v>7218580</v>
      </c>
    </row>
    <row r="44" spans="1:9">
      <c r="A44" s="529"/>
      <c r="B44" s="559"/>
      <c r="C44" s="525"/>
      <c r="D44" s="100" t="s">
        <v>42</v>
      </c>
      <c r="E44" s="231">
        <f>E42-E43</f>
        <v>0</v>
      </c>
      <c r="F44" s="230">
        <f>F42-F43</f>
        <v>-249790</v>
      </c>
      <c r="G44" s="230">
        <f>G42-G43</f>
        <v>0</v>
      </c>
      <c r="H44" s="230">
        <f>H42-H43</f>
        <v>0</v>
      </c>
      <c r="I44" s="250">
        <f>E44+F44+G44+H44</f>
        <v>-249790</v>
      </c>
    </row>
    <row r="45" spans="1:9">
      <c r="A45" s="529"/>
      <c r="B45" s="559"/>
      <c r="C45" s="526" t="s">
        <v>436</v>
      </c>
      <c r="D45" s="100" t="s">
        <v>40</v>
      </c>
      <c r="E45" s="231">
        <v>773630</v>
      </c>
      <c r="F45" s="230">
        <v>0</v>
      </c>
      <c r="G45" s="230">
        <v>0</v>
      </c>
      <c r="H45" s="230">
        <v>0</v>
      </c>
      <c r="I45" s="250">
        <f t="shared" ref="I45:I47" si="10">E45+F45+G45+H45</f>
        <v>773630</v>
      </c>
    </row>
    <row r="46" spans="1:9">
      <c r="A46" s="529"/>
      <c r="B46" s="559"/>
      <c r="C46" s="524"/>
      <c r="D46" s="100" t="s">
        <v>38</v>
      </c>
      <c r="E46" s="231">
        <v>773630</v>
      </c>
      <c r="F46" s="230">
        <v>0</v>
      </c>
      <c r="G46" s="230">
        <v>0</v>
      </c>
      <c r="H46" s="230">
        <v>0</v>
      </c>
      <c r="I46" s="250">
        <f t="shared" si="10"/>
        <v>773630</v>
      </c>
    </row>
    <row r="47" spans="1:9">
      <c r="A47" s="529"/>
      <c r="B47" s="559"/>
      <c r="C47" s="525"/>
      <c r="D47" s="100" t="s">
        <v>42</v>
      </c>
      <c r="E47" s="231">
        <f>E45-E46</f>
        <v>0</v>
      </c>
      <c r="F47" s="230">
        <v>0</v>
      </c>
      <c r="G47" s="230">
        <v>0</v>
      </c>
      <c r="H47" s="230">
        <v>0</v>
      </c>
      <c r="I47" s="250">
        <f t="shared" si="10"/>
        <v>0</v>
      </c>
    </row>
    <row r="48" spans="1:9">
      <c r="A48" s="529"/>
      <c r="B48" s="559"/>
      <c r="C48" s="526" t="s">
        <v>437</v>
      </c>
      <c r="D48" s="100" t="s">
        <v>40</v>
      </c>
      <c r="E48" s="231">
        <v>13374810</v>
      </c>
      <c r="F48" s="230">
        <v>200000</v>
      </c>
      <c r="G48" s="230">
        <v>0</v>
      </c>
      <c r="H48" s="230">
        <v>0</v>
      </c>
      <c r="I48" s="250">
        <f t="shared" ref="I48:I50" si="11">E48+F48+G48+H48</f>
        <v>13574810</v>
      </c>
    </row>
    <row r="49" spans="1:9">
      <c r="A49" s="529"/>
      <c r="B49" s="559"/>
      <c r="C49" s="524"/>
      <c r="D49" s="100" t="s">
        <v>38</v>
      </c>
      <c r="E49" s="231">
        <v>13335030</v>
      </c>
      <c r="F49" s="230">
        <v>0</v>
      </c>
      <c r="G49" s="230">
        <v>0</v>
      </c>
      <c r="H49" s="230">
        <v>0</v>
      </c>
      <c r="I49" s="250">
        <f t="shared" si="11"/>
        <v>13335030</v>
      </c>
    </row>
    <row r="50" spans="1:9">
      <c r="A50" s="529"/>
      <c r="B50" s="560"/>
      <c r="C50" s="525"/>
      <c r="D50" s="100" t="s">
        <v>42</v>
      </c>
      <c r="E50" s="231">
        <f>E48-E49</f>
        <v>39780</v>
      </c>
      <c r="F50" s="230">
        <f>F48-F49</f>
        <v>200000</v>
      </c>
      <c r="G50" s="230">
        <v>0</v>
      </c>
      <c r="H50" s="230">
        <v>0</v>
      </c>
      <c r="I50" s="250">
        <f t="shared" si="11"/>
        <v>239780</v>
      </c>
    </row>
    <row r="51" spans="1:9">
      <c r="A51" s="529"/>
      <c r="B51" s="514" t="s">
        <v>142</v>
      </c>
      <c r="C51" s="515"/>
      <c r="D51" s="108" t="s">
        <v>40</v>
      </c>
      <c r="E51" s="276">
        <f t="shared" ref="E51:H53" si="12">SUM(E33,E36,E39,E42,E45,E48)</f>
        <v>130989620</v>
      </c>
      <c r="F51" s="276">
        <f t="shared" si="12"/>
        <v>3570695</v>
      </c>
      <c r="G51" s="276">
        <f t="shared" si="12"/>
        <v>0</v>
      </c>
      <c r="H51" s="276">
        <f t="shared" si="12"/>
        <v>30000</v>
      </c>
      <c r="I51" s="300">
        <f>E51+F51+G51+H51</f>
        <v>134590315</v>
      </c>
    </row>
    <row r="52" spans="1:9">
      <c r="A52" s="529"/>
      <c r="B52" s="514"/>
      <c r="C52" s="515"/>
      <c r="D52" s="108" t="s">
        <v>38</v>
      </c>
      <c r="E52" s="276">
        <f t="shared" si="12"/>
        <v>129295462</v>
      </c>
      <c r="F52" s="276">
        <f t="shared" si="12"/>
        <v>1907580</v>
      </c>
      <c r="G52" s="276">
        <f t="shared" si="12"/>
        <v>0</v>
      </c>
      <c r="H52" s="276">
        <f t="shared" si="12"/>
        <v>30000</v>
      </c>
      <c r="I52" s="300">
        <f>E52+F52+G52+H52</f>
        <v>131233042</v>
      </c>
    </row>
    <row r="53" spans="1:9" ht="17.25" thickBot="1">
      <c r="A53" s="530"/>
      <c r="B53" s="516"/>
      <c r="C53" s="517"/>
      <c r="D53" s="109" t="s">
        <v>42</v>
      </c>
      <c r="E53" s="276">
        <f t="shared" si="12"/>
        <v>1694158</v>
      </c>
      <c r="F53" s="287">
        <f t="shared" si="12"/>
        <v>1663115</v>
      </c>
      <c r="G53" s="287">
        <f t="shared" si="12"/>
        <v>0</v>
      </c>
      <c r="H53" s="287">
        <f t="shared" si="12"/>
        <v>0</v>
      </c>
      <c r="I53" s="300">
        <f>E53+F53+G53+H53</f>
        <v>3357273</v>
      </c>
    </row>
    <row r="54" spans="1:9" ht="16.5" customHeight="1">
      <c r="A54" s="518" t="s">
        <v>153</v>
      </c>
      <c r="B54" s="519"/>
      <c r="C54" s="519"/>
      <c r="D54" s="110" t="s">
        <v>40</v>
      </c>
      <c r="E54" s="281">
        <f t="shared" ref="E54:I56" si="13">E30+E51+E21</f>
        <v>1272253440</v>
      </c>
      <c r="F54" s="281">
        <f t="shared" si="13"/>
        <v>5251095</v>
      </c>
      <c r="G54" s="281">
        <f t="shared" si="13"/>
        <v>0</v>
      </c>
      <c r="H54" s="281">
        <f t="shared" si="13"/>
        <v>1368240</v>
      </c>
      <c r="I54" s="343">
        <f t="shared" si="13"/>
        <v>1278872775</v>
      </c>
    </row>
    <row r="55" spans="1:9">
      <c r="A55" s="520"/>
      <c r="B55" s="521"/>
      <c r="C55" s="521"/>
      <c r="D55" s="111" t="s">
        <v>38</v>
      </c>
      <c r="E55" s="277">
        <f t="shared" si="13"/>
        <v>1265297772</v>
      </c>
      <c r="F55" s="277">
        <f t="shared" si="13"/>
        <v>2103080</v>
      </c>
      <c r="G55" s="277">
        <f t="shared" si="13"/>
        <v>0</v>
      </c>
      <c r="H55" s="277">
        <f t="shared" si="13"/>
        <v>245340</v>
      </c>
      <c r="I55" s="344">
        <f t="shared" si="13"/>
        <v>1267646192</v>
      </c>
    </row>
    <row r="56" spans="1:9" ht="17.25" thickBot="1">
      <c r="A56" s="522"/>
      <c r="B56" s="523"/>
      <c r="C56" s="523"/>
      <c r="D56" s="112" t="s">
        <v>42</v>
      </c>
      <c r="E56" s="286">
        <f t="shared" si="13"/>
        <v>6955668</v>
      </c>
      <c r="F56" s="286">
        <f t="shared" si="13"/>
        <v>3148015</v>
      </c>
      <c r="G56" s="286">
        <f t="shared" si="13"/>
        <v>0</v>
      </c>
      <c r="H56" s="286">
        <f t="shared" si="13"/>
        <v>1122900</v>
      </c>
      <c r="I56" s="345">
        <f t="shared" si="13"/>
        <v>11226583</v>
      </c>
    </row>
    <row r="57" spans="1:9">
      <c r="A57" s="528" t="s">
        <v>140</v>
      </c>
      <c r="B57" s="531" t="s">
        <v>139</v>
      </c>
      <c r="C57" s="524" t="s">
        <v>438</v>
      </c>
      <c r="D57" s="100" t="s">
        <v>40</v>
      </c>
      <c r="E57" s="231">
        <v>10427000</v>
      </c>
      <c r="F57" s="230">
        <v>0</v>
      </c>
      <c r="G57" s="230">
        <v>0</v>
      </c>
      <c r="H57" s="230">
        <v>0</v>
      </c>
      <c r="I57" s="250">
        <f t="shared" ref="I57:I62" si="14">E57+F57+G57+H57</f>
        <v>10427000</v>
      </c>
    </row>
    <row r="58" spans="1:9">
      <c r="A58" s="529"/>
      <c r="B58" s="532"/>
      <c r="C58" s="524"/>
      <c r="D58" s="100" t="s">
        <v>38</v>
      </c>
      <c r="E58" s="231">
        <v>10427000</v>
      </c>
      <c r="F58" s="230">
        <v>0</v>
      </c>
      <c r="G58" s="230">
        <v>0</v>
      </c>
      <c r="H58" s="230">
        <v>0</v>
      </c>
      <c r="I58" s="250">
        <f t="shared" si="14"/>
        <v>10427000</v>
      </c>
    </row>
    <row r="59" spans="1:9">
      <c r="A59" s="529"/>
      <c r="B59" s="532"/>
      <c r="C59" s="525"/>
      <c r="D59" s="100" t="s">
        <v>42</v>
      </c>
      <c r="E59" s="231">
        <f>E57-E58</f>
        <v>0</v>
      </c>
      <c r="F59" s="230">
        <f>F57-F58</f>
        <v>0</v>
      </c>
      <c r="G59" s="230">
        <f>G57-G58</f>
        <v>0</v>
      </c>
      <c r="H59" s="230">
        <f>H57-H58</f>
        <v>0</v>
      </c>
      <c r="I59" s="250">
        <f t="shared" si="14"/>
        <v>0</v>
      </c>
    </row>
    <row r="60" spans="1:9">
      <c r="A60" s="529"/>
      <c r="B60" s="532"/>
      <c r="C60" s="524" t="s">
        <v>439</v>
      </c>
      <c r="D60" s="100" t="s">
        <v>40</v>
      </c>
      <c r="E60" s="231">
        <v>17034610</v>
      </c>
      <c r="F60" s="230">
        <v>0</v>
      </c>
      <c r="G60" s="230">
        <v>0</v>
      </c>
      <c r="H60" s="230">
        <v>0</v>
      </c>
      <c r="I60" s="250">
        <f t="shared" si="14"/>
        <v>17034610</v>
      </c>
    </row>
    <row r="61" spans="1:9">
      <c r="A61" s="529"/>
      <c r="B61" s="532"/>
      <c r="C61" s="524"/>
      <c r="D61" s="100" t="s">
        <v>38</v>
      </c>
      <c r="E61" s="231">
        <v>16951530</v>
      </c>
      <c r="F61" s="230">
        <v>0</v>
      </c>
      <c r="G61" s="230">
        <v>0</v>
      </c>
      <c r="H61" s="230">
        <v>0</v>
      </c>
      <c r="I61" s="250">
        <f t="shared" si="14"/>
        <v>16951530</v>
      </c>
    </row>
    <row r="62" spans="1:9">
      <c r="A62" s="529"/>
      <c r="B62" s="532"/>
      <c r="C62" s="525"/>
      <c r="D62" s="100" t="s">
        <v>42</v>
      </c>
      <c r="E62" s="231">
        <f>E60-E61</f>
        <v>83080</v>
      </c>
      <c r="F62" s="230">
        <f>F60-F61</f>
        <v>0</v>
      </c>
      <c r="G62" s="230">
        <f>G60-G61</f>
        <v>0</v>
      </c>
      <c r="H62" s="230">
        <f>H60-H61</f>
        <v>0</v>
      </c>
      <c r="I62" s="250">
        <f t="shared" si="14"/>
        <v>83080</v>
      </c>
    </row>
    <row r="63" spans="1:9">
      <c r="A63" s="529"/>
      <c r="B63" s="532"/>
      <c r="C63" s="526" t="s">
        <v>440</v>
      </c>
      <c r="D63" s="100" t="s">
        <v>40</v>
      </c>
      <c r="E63" s="231">
        <v>22079900</v>
      </c>
      <c r="F63" s="230">
        <v>0</v>
      </c>
      <c r="G63" s="230">
        <v>0</v>
      </c>
      <c r="H63" s="230">
        <v>0</v>
      </c>
      <c r="I63" s="250">
        <f t="shared" ref="I63:I65" si="15">E63+F63+G63+H63</f>
        <v>22079900</v>
      </c>
    </row>
    <row r="64" spans="1:9">
      <c r="A64" s="529"/>
      <c r="B64" s="532"/>
      <c r="C64" s="524"/>
      <c r="D64" s="100" t="s">
        <v>38</v>
      </c>
      <c r="E64" s="231">
        <v>21969900</v>
      </c>
      <c r="F64" s="230">
        <v>0</v>
      </c>
      <c r="G64" s="230">
        <v>0</v>
      </c>
      <c r="H64" s="230">
        <v>0</v>
      </c>
      <c r="I64" s="250">
        <f t="shared" si="15"/>
        <v>21969900</v>
      </c>
    </row>
    <row r="65" spans="1:9">
      <c r="A65" s="529"/>
      <c r="B65" s="533"/>
      <c r="C65" s="525"/>
      <c r="D65" s="100" t="s">
        <v>42</v>
      </c>
      <c r="E65" s="231">
        <f>E63-E64</f>
        <v>110000</v>
      </c>
      <c r="F65" s="230">
        <v>0</v>
      </c>
      <c r="G65" s="230">
        <v>0</v>
      </c>
      <c r="H65" s="230">
        <v>0</v>
      </c>
      <c r="I65" s="250">
        <f t="shared" si="15"/>
        <v>110000</v>
      </c>
    </row>
    <row r="66" spans="1:9">
      <c r="A66" s="529"/>
      <c r="B66" s="561" t="s">
        <v>483</v>
      </c>
      <c r="C66" s="515"/>
      <c r="D66" s="108" t="s">
        <v>40</v>
      </c>
      <c r="E66" s="276">
        <f t="shared" ref="E66:H68" si="16">SUM(E57,E60,E63)</f>
        <v>49541510</v>
      </c>
      <c r="F66" s="276">
        <f t="shared" si="16"/>
        <v>0</v>
      </c>
      <c r="G66" s="276">
        <f t="shared" si="16"/>
        <v>0</v>
      </c>
      <c r="H66" s="276">
        <f t="shared" si="16"/>
        <v>0</v>
      </c>
      <c r="I66" s="300">
        <f>E66+F66+G66+H66</f>
        <v>49541510</v>
      </c>
    </row>
    <row r="67" spans="1:9">
      <c r="A67" s="529"/>
      <c r="B67" s="561"/>
      <c r="C67" s="515"/>
      <c r="D67" s="108" t="s">
        <v>38</v>
      </c>
      <c r="E67" s="276">
        <f t="shared" si="16"/>
        <v>49348430</v>
      </c>
      <c r="F67" s="276">
        <f t="shared" si="16"/>
        <v>0</v>
      </c>
      <c r="G67" s="276">
        <f t="shared" si="16"/>
        <v>0</v>
      </c>
      <c r="H67" s="276">
        <f t="shared" si="16"/>
        <v>0</v>
      </c>
      <c r="I67" s="300">
        <f t="shared" ref="I67:I68" si="17">E67+F67+G67+H67</f>
        <v>49348430</v>
      </c>
    </row>
    <row r="68" spans="1:9" ht="17.25" thickBot="1">
      <c r="A68" s="530"/>
      <c r="B68" s="562"/>
      <c r="C68" s="517"/>
      <c r="D68" s="109" t="s">
        <v>42</v>
      </c>
      <c r="E68" s="287">
        <f t="shared" si="16"/>
        <v>193080</v>
      </c>
      <c r="F68" s="287">
        <f t="shared" si="16"/>
        <v>0</v>
      </c>
      <c r="G68" s="287">
        <f t="shared" si="16"/>
        <v>0</v>
      </c>
      <c r="H68" s="287">
        <f t="shared" si="16"/>
        <v>0</v>
      </c>
      <c r="I68" s="346">
        <f t="shared" si="17"/>
        <v>193080</v>
      </c>
    </row>
    <row r="69" spans="1:9" ht="16.5" customHeight="1">
      <c r="A69" s="518" t="s">
        <v>152</v>
      </c>
      <c r="B69" s="519"/>
      <c r="C69" s="519"/>
      <c r="D69" s="113" t="s">
        <v>40</v>
      </c>
      <c r="E69" s="282">
        <f>E66</f>
        <v>49541510</v>
      </c>
      <c r="F69" s="282">
        <f t="shared" ref="F69:H71" si="18">F66</f>
        <v>0</v>
      </c>
      <c r="G69" s="282">
        <f t="shared" si="18"/>
        <v>0</v>
      </c>
      <c r="H69" s="282">
        <f t="shared" si="18"/>
        <v>0</v>
      </c>
      <c r="I69" s="347">
        <f>I66</f>
        <v>49541510</v>
      </c>
    </row>
    <row r="70" spans="1:9">
      <c r="A70" s="520"/>
      <c r="B70" s="521"/>
      <c r="C70" s="521"/>
      <c r="D70" s="114" t="s">
        <v>38</v>
      </c>
      <c r="E70" s="278">
        <f>E67</f>
        <v>49348430</v>
      </c>
      <c r="F70" s="278">
        <f t="shared" si="18"/>
        <v>0</v>
      </c>
      <c r="G70" s="278">
        <f t="shared" si="18"/>
        <v>0</v>
      </c>
      <c r="H70" s="278">
        <f t="shared" si="18"/>
        <v>0</v>
      </c>
      <c r="I70" s="348">
        <f>I67</f>
        <v>49348430</v>
      </c>
    </row>
    <row r="71" spans="1:9" ht="17.25" thickBot="1">
      <c r="A71" s="522"/>
      <c r="B71" s="523"/>
      <c r="C71" s="523"/>
      <c r="D71" s="115" t="s">
        <v>42</v>
      </c>
      <c r="E71" s="288">
        <f>E68</f>
        <v>193080</v>
      </c>
      <c r="F71" s="288">
        <f t="shared" si="18"/>
        <v>0</v>
      </c>
      <c r="G71" s="288">
        <f t="shared" si="18"/>
        <v>0</v>
      </c>
      <c r="H71" s="288">
        <f t="shared" si="18"/>
        <v>0</v>
      </c>
      <c r="I71" s="349">
        <f>I68</f>
        <v>193080</v>
      </c>
    </row>
    <row r="72" spans="1:9">
      <c r="A72" s="528" t="s">
        <v>188</v>
      </c>
      <c r="B72" s="534" t="s">
        <v>72</v>
      </c>
      <c r="C72" s="535" t="s">
        <v>441</v>
      </c>
      <c r="D72" s="102" t="s">
        <v>40</v>
      </c>
      <c r="E72" s="231">
        <v>117439280</v>
      </c>
      <c r="F72" s="253">
        <v>0</v>
      </c>
      <c r="G72" s="253">
        <v>0</v>
      </c>
      <c r="H72" s="251">
        <v>11124120</v>
      </c>
      <c r="I72" s="296">
        <f t="shared" ref="I72:I76" si="19">E72+F72+G72+H72</f>
        <v>128563400</v>
      </c>
    </row>
    <row r="73" spans="1:9">
      <c r="A73" s="529"/>
      <c r="B73" s="508"/>
      <c r="C73" s="499"/>
      <c r="D73" s="101" t="s">
        <v>38</v>
      </c>
      <c r="E73" s="231">
        <v>117439280</v>
      </c>
      <c r="F73" s="251">
        <v>0</v>
      </c>
      <c r="G73" s="251">
        <v>0</v>
      </c>
      <c r="H73" s="251">
        <v>8771940</v>
      </c>
      <c r="I73" s="252">
        <f t="shared" si="19"/>
        <v>126211220</v>
      </c>
    </row>
    <row r="74" spans="1:9">
      <c r="A74" s="529"/>
      <c r="B74" s="508"/>
      <c r="C74" s="513"/>
      <c r="D74" s="101" t="s">
        <v>42</v>
      </c>
      <c r="E74" s="231">
        <f>E72-E73</f>
        <v>0</v>
      </c>
      <c r="F74" s="251">
        <f>F72-F73</f>
        <v>0</v>
      </c>
      <c r="G74" s="251">
        <f>G72-G73</f>
        <v>0</v>
      </c>
      <c r="H74" s="251">
        <f>H72-H73</f>
        <v>2352180</v>
      </c>
      <c r="I74" s="252">
        <f t="shared" ref="I74" si="20">E74+F74+G74+H74</f>
        <v>2352180</v>
      </c>
    </row>
    <row r="75" spans="1:9">
      <c r="A75" s="529"/>
      <c r="B75" s="508"/>
      <c r="C75" s="498" t="s">
        <v>442</v>
      </c>
      <c r="D75" s="101" t="s">
        <v>40</v>
      </c>
      <c r="E75" s="231">
        <v>191480000</v>
      </c>
      <c r="F75" s="251">
        <v>0</v>
      </c>
      <c r="G75" s="251">
        <v>0</v>
      </c>
      <c r="H75" s="251">
        <v>3682621</v>
      </c>
      <c r="I75" s="252">
        <f t="shared" si="19"/>
        <v>195162621</v>
      </c>
    </row>
    <row r="76" spans="1:9">
      <c r="A76" s="529"/>
      <c r="B76" s="508"/>
      <c r="C76" s="499"/>
      <c r="D76" s="101" t="s">
        <v>38</v>
      </c>
      <c r="E76" s="231">
        <v>186928908</v>
      </c>
      <c r="F76" s="251">
        <v>0</v>
      </c>
      <c r="G76" s="251">
        <v>0</v>
      </c>
      <c r="H76" s="251">
        <v>302160</v>
      </c>
      <c r="I76" s="252">
        <f t="shared" si="19"/>
        <v>187231068</v>
      </c>
    </row>
    <row r="77" spans="1:9">
      <c r="A77" s="529"/>
      <c r="B77" s="508"/>
      <c r="C77" s="513"/>
      <c r="D77" s="101" t="s">
        <v>42</v>
      </c>
      <c r="E77" s="231">
        <f>E75-E76</f>
        <v>4551092</v>
      </c>
      <c r="F77" s="251">
        <f>F75-F76</f>
        <v>0</v>
      </c>
      <c r="G77" s="251">
        <f>G75-G76</f>
        <v>0</v>
      </c>
      <c r="H77" s="251">
        <f>H75-H76</f>
        <v>3380461</v>
      </c>
      <c r="I77" s="252">
        <f>E77+F77+G77+H77</f>
        <v>7931553</v>
      </c>
    </row>
    <row r="78" spans="1:9">
      <c r="A78" s="529"/>
      <c r="B78" s="508"/>
      <c r="C78" s="510" t="s">
        <v>479</v>
      </c>
      <c r="D78" s="101" t="s">
        <v>40</v>
      </c>
      <c r="E78" s="229">
        <v>207850980</v>
      </c>
      <c r="F78" s="251">
        <v>1213209</v>
      </c>
      <c r="G78" s="251">
        <v>0</v>
      </c>
      <c r="H78" s="251">
        <v>0</v>
      </c>
      <c r="I78" s="252">
        <f t="shared" ref="I78:I80" si="21">E78+F78+G78+H78</f>
        <v>209064189</v>
      </c>
    </row>
    <row r="79" spans="1:9">
      <c r="A79" s="529"/>
      <c r="B79" s="508"/>
      <c r="C79" s="511"/>
      <c r="D79" s="101" t="s">
        <v>38</v>
      </c>
      <c r="E79" s="229">
        <v>206022117</v>
      </c>
      <c r="F79" s="251">
        <v>0</v>
      </c>
      <c r="G79" s="251">
        <v>0</v>
      </c>
      <c r="H79" s="251">
        <v>0</v>
      </c>
      <c r="I79" s="252">
        <f t="shared" si="21"/>
        <v>206022117</v>
      </c>
    </row>
    <row r="80" spans="1:9">
      <c r="A80" s="529"/>
      <c r="B80" s="508"/>
      <c r="C80" s="512"/>
      <c r="D80" s="101" t="s">
        <v>42</v>
      </c>
      <c r="E80" s="229">
        <f>E78-E79</f>
        <v>1828863</v>
      </c>
      <c r="F80" s="251">
        <f>F78-F79</f>
        <v>1213209</v>
      </c>
      <c r="G80" s="251">
        <f>G78-G79</f>
        <v>0</v>
      </c>
      <c r="H80" s="251">
        <f>H78-H79</f>
        <v>0</v>
      </c>
      <c r="I80" s="252">
        <f t="shared" si="21"/>
        <v>3042072</v>
      </c>
    </row>
    <row r="81" spans="1:9">
      <c r="A81" s="529"/>
      <c r="B81" s="508"/>
      <c r="C81" s="498" t="s">
        <v>480</v>
      </c>
      <c r="D81" s="101" t="s">
        <v>40</v>
      </c>
      <c r="E81" s="231">
        <v>26000000</v>
      </c>
      <c r="F81" s="251">
        <v>400000</v>
      </c>
      <c r="G81" s="251">
        <v>0</v>
      </c>
      <c r="H81" s="251">
        <v>2086780</v>
      </c>
      <c r="I81" s="252">
        <f t="shared" ref="I81:I83" si="22">E81+F81+G81+H81</f>
        <v>28486780</v>
      </c>
    </row>
    <row r="82" spans="1:9">
      <c r="A82" s="529"/>
      <c r="B82" s="508"/>
      <c r="C82" s="499"/>
      <c r="D82" s="101" t="s">
        <v>38</v>
      </c>
      <c r="E82" s="231">
        <v>26000000</v>
      </c>
      <c r="F82" s="251">
        <v>400000</v>
      </c>
      <c r="G82" s="251">
        <v>0</v>
      </c>
      <c r="H82" s="251">
        <v>39900</v>
      </c>
      <c r="I82" s="252">
        <f t="shared" si="22"/>
        <v>26439900</v>
      </c>
    </row>
    <row r="83" spans="1:9">
      <c r="A83" s="529"/>
      <c r="B83" s="508"/>
      <c r="C83" s="513"/>
      <c r="D83" s="101" t="s">
        <v>42</v>
      </c>
      <c r="E83" s="251">
        <f>E81-E82</f>
        <v>0</v>
      </c>
      <c r="F83" s="251">
        <f>F81-F82</f>
        <v>0</v>
      </c>
      <c r="G83" s="251">
        <f>G81-G82</f>
        <v>0</v>
      </c>
      <c r="H83" s="251">
        <f>H81-H82</f>
        <v>2046880</v>
      </c>
      <c r="I83" s="252">
        <f t="shared" si="22"/>
        <v>2046880</v>
      </c>
    </row>
    <row r="84" spans="1:9">
      <c r="A84" s="529"/>
      <c r="B84" s="508"/>
      <c r="C84" s="498" t="s">
        <v>481</v>
      </c>
      <c r="D84" s="101" t="s">
        <v>40</v>
      </c>
      <c r="E84" s="231">
        <v>11040000</v>
      </c>
      <c r="F84" s="251">
        <v>0</v>
      </c>
      <c r="G84" s="251">
        <v>0</v>
      </c>
      <c r="H84" s="251">
        <v>38800</v>
      </c>
      <c r="I84" s="252">
        <f t="shared" ref="I84:I86" si="23">E84+F84+G84+H84</f>
        <v>11078800</v>
      </c>
    </row>
    <row r="85" spans="1:9">
      <c r="A85" s="529"/>
      <c r="B85" s="508"/>
      <c r="C85" s="499"/>
      <c r="D85" s="101" t="s">
        <v>38</v>
      </c>
      <c r="E85" s="231">
        <v>11040000</v>
      </c>
      <c r="F85" s="251">
        <v>0</v>
      </c>
      <c r="G85" s="251">
        <v>0</v>
      </c>
      <c r="H85" s="251">
        <v>0</v>
      </c>
      <c r="I85" s="252">
        <f t="shared" si="23"/>
        <v>11040000</v>
      </c>
    </row>
    <row r="86" spans="1:9">
      <c r="A86" s="529"/>
      <c r="B86" s="508"/>
      <c r="C86" s="500"/>
      <c r="D86" s="101" t="s">
        <v>42</v>
      </c>
      <c r="E86" s="251">
        <f>E84-E85</f>
        <v>0</v>
      </c>
      <c r="F86" s="251">
        <f>F84-F85</f>
        <v>0</v>
      </c>
      <c r="G86" s="251">
        <f>G84-G85</f>
        <v>0</v>
      </c>
      <c r="H86" s="251">
        <f>H84-H85</f>
        <v>38800</v>
      </c>
      <c r="I86" s="252">
        <f t="shared" si="23"/>
        <v>38800</v>
      </c>
    </row>
    <row r="87" spans="1:9">
      <c r="A87" s="529"/>
      <c r="B87" s="508"/>
      <c r="C87" s="498" t="s">
        <v>482</v>
      </c>
      <c r="D87" s="101" t="s">
        <v>40</v>
      </c>
      <c r="E87" s="251">
        <v>66250000</v>
      </c>
      <c r="F87" s="251">
        <v>0</v>
      </c>
      <c r="G87" s="251">
        <v>0</v>
      </c>
      <c r="H87" s="251">
        <v>0</v>
      </c>
      <c r="I87" s="252">
        <f t="shared" ref="I87:I89" si="24">E87+F87+G87+H87</f>
        <v>66250000</v>
      </c>
    </row>
    <row r="88" spans="1:9">
      <c r="A88" s="529"/>
      <c r="B88" s="508"/>
      <c r="C88" s="499"/>
      <c r="D88" s="101" t="s">
        <v>38</v>
      </c>
      <c r="E88" s="251">
        <v>66250000</v>
      </c>
      <c r="F88" s="251">
        <v>0</v>
      </c>
      <c r="G88" s="251">
        <v>0</v>
      </c>
      <c r="H88" s="251">
        <v>0</v>
      </c>
      <c r="I88" s="252">
        <f t="shared" si="24"/>
        <v>66250000</v>
      </c>
    </row>
    <row r="89" spans="1:9">
      <c r="A89" s="529"/>
      <c r="B89" s="509"/>
      <c r="C89" s="513"/>
      <c r="D89" s="101" t="s">
        <v>42</v>
      </c>
      <c r="E89" s="251">
        <f>E87-E88</f>
        <v>0</v>
      </c>
      <c r="F89" s="251">
        <v>0</v>
      </c>
      <c r="G89" s="251">
        <f>G87-G88</f>
        <v>0</v>
      </c>
      <c r="H89" s="251">
        <v>0</v>
      </c>
      <c r="I89" s="252">
        <f t="shared" si="24"/>
        <v>0</v>
      </c>
    </row>
    <row r="90" spans="1:9">
      <c r="A90" s="529"/>
      <c r="B90" s="561" t="s">
        <v>484</v>
      </c>
      <c r="C90" s="550"/>
      <c r="D90" s="108" t="s">
        <v>40</v>
      </c>
      <c r="E90" s="276">
        <f t="shared" ref="E90:H92" si="25">SUM(E72,E75,E78,E81,E84,E87)</f>
        <v>620060260</v>
      </c>
      <c r="F90" s="276">
        <f t="shared" si="25"/>
        <v>1613209</v>
      </c>
      <c r="G90" s="276">
        <f t="shared" si="25"/>
        <v>0</v>
      </c>
      <c r="H90" s="276">
        <f t="shared" si="25"/>
        <v>16932321</v>
      </c>
      <c r="I90" s="300">
        <f>E90+F90+G90+H90</f>
        <v>638605790</v>
      </c>
    </row>
    <row r="91" spans="1:9">
      <c r="A91" s="529"/>
      <c r="B91" s="561"/>
      <c r="C91" s="550"/>
      <c r="D91" s="108" t="s">
        <v>38</v>
      </c>
      <c r="E91" s="276">
        <f t="shared" si="25"/>
        <v>613680305</v>
      </c>
      <c r="F91" s="276">
        <f t="shared" si="25"/>
        <v>400000</v>
      </c>
      <c r="G91" s="276">
        <f t="shared" si="25"/>
        <v>0</v>
      </c>
      <c r="H91" s="276">
        <f t="shared" si="25"/>
        <v>9114000</v>
      </c>
      <c r="I91" s="300">
        <f>E91+F91+G91+H91</f>
        <v>623194305</v>
      </c>
    </row>
    <row r="92" spans="1:9" ht="17.25" thickBot="1">
      <c r="A92" s="530"/>
      <c r="B92" s="562"/>
      <c r="C92" s="551"/>
      <c r="D92" s="116" t="s">
        <v>42</v>
      </c>
      <c r="E92" s="289">
        <f t="shared" si="25"/>
        <v>6379955</v>
      </c>
      <c r="F92" s="289">
        <f t="shared" si="25"/>
        <v>1213209</v>
      </c>
      <c r="G92" s="289">
        <f t="shared" si="25"/>
        <v>0</v>
      </c>
      <c r="H92" s="289">
        <f t="shared" si="25"/>
        <v>7818321</v>
      </c>
      <c r="I92" s="350">
        <f>E92+F92+G92+H92</f>
        <v>15411485</v>
      </c>
    </row>
    <row r="93" spans="1:9">
      <c r="A93" s="518" t="s">
        <v>154</v>
      </c>
      <c r="B93" s="519"/>
      <c r="C93" s="519"/>
      <c r="D93" s="113" t="s">
        <v>40</v>
      </c>
      <c r="E93" s="282">
        <f t="shared" ref="E93:H95" si="26">E90</f>
        <v>620060260</v>
      </c>
      <c r="F93" s="282">
        <f t="shared" si="26"/>
        <v>1613209</v>
      </c>
      <c r="G93" s="282">
        <f t="shared" si="26"/>
        <v>0</v>
      </c>
      <c r="H93" s="282">
        <f t="shared" si="26"/>
        <v>16932321</v>
      </c>
      <c r="I93" s="347">
        <f t="shared" ref="I93:I95" si="27">E93+F93+G93+H93</f>
        <v>638605790</v>
      </c>
    </row>
    <row r="94" spans="1:9">
      <c r="A94" s="520"/>
      <c r="B94" s="521"/>
      <c r="C94" s="521"/>
      <c r="D94" s="114" t="s">
        <v>38</v>
      </c>
      <c r="E94" s="278">
        <f t="shared" si="26"/>
        <v>613680305</v>
      </c>
      <c r="F94" s="278">
        <f t="shared" si="26"/>
        <v>400000</v>
      </c>
      <c r="G94" s="278">
        <f t="shared" si="26"/>
        <v>0</v>
      </c>
      <c r="H94" s="278">
        <f t="shared" si="26"/>
        <v>9114000</v>
      </c>
      <c r="I94" s="348">
        <f>E94+F94+G94+H94</f>
        <v>623194305</v>
      </c>
    </row>
    <row r="95" spans="1:9" ht="17.25" thickBot="1">
      <c r="A95" s="522"/>
      <c r="B95" s="523"/>
      <c r="C95" s="523"/>
      <c r="D95" s="115" t="s">
        <v>42</v>
      </c>
      <c r="E95" s="288">
        <f t="shared" si="26"/>
        <v>6379955</v>
      </c>
      <c r="F95" s="288">
        <f t="shared" si="26"/>
        <v>1213209</v>
      </c>
      <c r="G95" s="288">
        <f t="shared" si="26"/>
        <v>0</v>
      </c>
      <c r="H95" s="288">
        <f t="shared" si="26"/>
        <v>7818321</v>
      </c>
      <c r="I95" s="349">
        <f t="shared" si="27"/>
        <v>15411485</v>
      </c>
    </row>
    <row r="96" spans="1:9">
      <c r="A96" s="555" t="s">
        <v>158</v>
      </c>
      <c r="B96" s="558" t="s">
        <v>156</v>
      </c>
      <c r="C96" s="524" t="s">
        <v>116</v>
      </c>
      <c r="D96" s="100" t="s">
        <v>40</v>
      </c>
      <c r="E96" s="251">
        <v>0</v>
      </c>
      <c r="F96" s="230">
        <v>1820578</v>
      </c>
      <c r="G96" s="251">
        <v>0</v>
      </c>
      <c r="H96" s="251">
        <v>0</v>
      </c>
      <c r="I96" s="250">
        <f t="shared" ref="I96:I107" si="28">E96+F96+G96+H96</f>
        <v>1820578</v>
      </c>
    </row>
    <row r="97" spans="1:9">
      <c r="A97" s="556"/>
      <c r="B97" s="559"/>
      <c r="C97" s="524"/>
      <c r="D97" s="100" t="s">
        <v>38</v>
      </c>
      <c r="E97" s="230">
        <v>0</v>
      </c>
      <c r="F97" s="230">
        <v>146929</v>
      </c>
      <c r="G97" s="230">
        <v>0</v>
      </c>
      <c r="H97" s="230">
        <v>0</v>
      </c>
      <c r="I97" s="250">
        <f t="shared" si="28"/>
        <v>146929</v>
      </c>
    </row>
    <row r="98" spans="1:9">
      <c r="A98" s="556"/>
      <c r="B98" s="560"/>
      <c r="C98" s="525"/>
      <c r="D98" s="100" t="s">
        <v>42</v>
      </c>
      <c r="E98" s="230">
        <f>E96-E97</f>
        <v>0</v>
      </c>
      <c r="F98" s="230">
        <f>F96-F97</f>
        <v>1673649</v>
      </c>
      <c r="G98" s="230">
        <f>G96-G97</f>
        <v>0</v>
      </c>
      <c r="H98" s="230">
        <f>H96-H97</f>
        <v>0</v>
      </c>
      <c r="I98" s="250">
        <f t="shared" si="28"/>
        <v>1673649</v>
      </c>
    </row>
    <row r="99" spans="1:9">
      <c r="A99" s="556"/>
      <c r="B99" s="514" t="s">
        <v>485</v>
      </c>
      <c r="C99" s="515"/>
      <c r="D99" s="108" t="s">
        <v>40</v>
      </c>
      <c r="E99" s="276">
        <f t="shared" ref="E99:H101" si="29">SUM(E96)</f>
        <v>0</v>
      </c>
      <c r="F99" s="276">
        <f t="shared" si="29"/>
        <v>1820578</v>
      </c>
      <c r="G99" s="276">
        <f t="shared" si="29"/>
        <v>0</v>
      </c>
      <c r="H99" s="276">
        <f t="shared" si="29"/>
        <v>0</v>
      </c>
      <c r="I99" s="300">
        <f>E99+F99+G99+H99</f>
        <v>1820578</v>
      </c>
    </row>
    <row r="100" spans="1:9">
      <c r="A100" s="556"/>
      <c r="B100" s="514"/>
      <c r="C100" s="515"/>
      <c r="D100" s="108" t="s">
        <v>38</v>
      </c>
      <c r="E100" s="276">
        <f t="shared" si="29"/>
        <v>0</v>
      </c>
      <c r="F100" s="276">
        <f t="shared" si="29"/>
        <v>146929</v>
      </c>
      <c r="G100" s="276">
        <f t="shared" si="29"/>
        <v>0</v>
      </c>
      <c r="H100" s="276">
        <f t="shared" si="29"/>
        <v>0</v>
      </c>
      <c r="I100" s="300">
        <f>E100+F100+G100+H100</f>
        <v>146929</v>
      </c>
    </row>
    <row r="101" spans="1:9" ht="17.25" thickBot="1">
      <c r="A101" s="557"/>
      <c r="B101" s="516"/>
      <c r="C101" s="517"/>
      <c r="D101" s="116" t="s">
        <v>42</v>
      </c>
      <c r="E101" s="289">
        <f t="shared" si="29"/>
        <v>0</v>
      </c>
      <c r="F101" s="289">
        <f t="shared" si="29"/>
        <v>1673649</v>
      </c>
      <c r="G101" s="289">
        <f t="shared" si="29"/>
        <v>0</v>
      </c>
      <c r="H101" s="289">
        <f t="shared" si="29"/>
        <v>0</v>
      </c>
      <c r="I101" s="350">
        <f>E101+F101+G101+H101</f>
        <v>1673649</v>
      </c>
    </row>
    <row r="102" spans="1:9">
      <c r="A102" s="518" t="s">
        <v>157</v>
      </c>
      <c r="B102" s="519"/>
      <c r="C102" s="552"/>
      <c r="D102" s="117" t="s">
        <v>40</v>
      </c>
      <c r="E102" s="281">
        <f t="shared" ref="E102:H104" si="30">E99</f>
        <v>0</v>
      </c>
      <c r="F102" s="281">
        <f t="shared" si="30"/>
        <v>1820578</v>
      </c>
      <c r="G102" s="281">
        <f t="shared" si="30"/>
        <v>0</v>
      </c>
      <c r="H102" s="281">
        <f t="shared" si="30"/>
        <v>0</v>
      </c>
      <c r="I102" s="343">
        <f t="shared" si="28"/>
        <v>1820578</v>
      </c>
    </row>
    <row r="103" spans="1:9">
      <c r="A103" s="520"/>
      <c r="B103" s="521"/>
      <c r="C103" s="553"/>
      <c r="D103" s="118" t="s">
        <v>38</v>
      </c>
      <c r="E103" s="277">
        <f t="shared" si="30"/>
        <v>0</v>
      </c>
      <c r="F103" s="277">
        <f t="shared" si="30"/>
        <v>146929</v>
      </c>
      <c r="G103" s="277">
        <f t="shared" si="30"/>
        <v>0</v>
      </c>
      <c r="H103" s="277">
        <f t="shared" si="30"/>
        <v>0</v>
      </c>
      <c r="I103" s="344">
        <f t="shared" si="28"/>
        <v>146929</v>
      </c>
    </row>
    <row r="104" spans="1:9" ht="17.25" thickBot="1">
      <c r="A104" s="522"/>
      <c r="B104" s="523"/>
      <c r="C104" s="554"/>
      <c r="D104" s="119" t="s">
        <v>42</v>
      </c>
      <c r="E104" s="286">
        <f t="shared" si="30"/>
        <v>0</v>
      </c>
      <c r="F104" s="286">
        <f t="shared" si="30"/>
        <v>1673649</v>
      </c>
      <c r="G104" s="286">
        <f t="shared" si="30"/>
        <v>0</v>
      </c>
      <c r="H104" s="286">
        <f t="shared" si="30"/>
        <v>0</v>
      </c>
      <c r="I104" s="345">
        <f t="shared" si="28"/>
        <v>1673649</v>
      </c>
    </row>
    <row r="105" spans="1:9" s="27" customFormat="1">
      <c r="A105" s="555" t="s">
        <v>146</v>
      </c>
      <c r="B105" s="558" t="s">
        <v>145</v>
      </c>
      <c r="C105" s="535" t="s">
        <v>443</v>
      </c>
      <c r="D105" s="103" t="s">
        <v>40</v>
      </c>
      <c r="E105" s="232">
        <v>141434820</v>
      </c>
      <c r="F105" s="232">
        <v>20000000</v>
      </c>
      <c r="G105" s="232">
        <v>0</v>
      </c>
      <c r="H105" s="232">
        <v>0</v>
      </c>
      <c r="I105" s="292">
        <f>E105+F105+G105+H105</f>
        <v>161434820</v>
      </c>
    </row>
    <row r="106" spans="1:9" s="27" customFormat="1">
      <c r="A106" s="556"/>
      <c r="B106" s="559"/>
      <c r="C106" s="499"/>
      <c r="D106" s="100" t="s">
        <v>38</v>
      </c>
      <c r="E106" s="230">
        <v>152971523</v>
      </c>
      <c r="F106" s="230">
        <v>9717226</v>
      </c>
      <c r="G106" s="230">
        <v>0</v>
      </c>
      <c r="H106" s="230">
        <v>0</v>
      </c>
      <c r="I106" s="250">
        <f t="shared" si="28"/>
        <v>162688749</v>
      </c>
    </row>
    <row r="107" spans="1:9" s="27" customFormat="1">
      <c r="A107" s="556"/>
      <c r="B107" s="560"/>
      <c r="C107" s="500"/>
      <c r="D107" s="340" t="s">
        <v>42</v>
      </c>
      <c r="E107" s="242">
        <f>E105-E106</f>
        <v>-11536703</v>
      </c>
      <c r="F107" s="242">
        <f>F105-F106</f>
        <v>10282774</v>
      </c>
      <c r="G107" s="242">
        <f>G105-G106</f>
        <v>0</v>
      </c>
      <c r="H107" s="242">
        <f>H105-H106</f>
        <v>0</v>
      </c>
      <c r="I107" s="293">
        <f t="shared" si="28"/>
        <v>-1253929</v>
      </c>
    </row>
    <row r="108" spans="1:9">
      <c r="A108" s="556"/>
      <c r="B108" s="514" t="s">
        <v>486</v>
      </c>
      <c r="C108" s="550"/>
      <c r="D108" s="108" t="s">
        <v>40</v>
      </c>
      <c r="E108" s="276">
        <f t="shared" ref="E108:H110" si="31">SUM(E105)</f>
        <v>141434820</v>
      </c>
      <c r="F108" s="276">
        <f t="shared" si="31"/>
        <v>20000000</v>
      </c>
      <c r="G108" s="276">
        <f t="shared" si="31"/>
        <v>0</v>
      </c>
      <c r="H108" s="276">
        <f t="shared" si="31"/>
        <v>0</v>
      </c>
      <c r="I108" s="300">
        <f t="shared" ref="I108:I125" si="32">E108+F108+G108+H108</f>
        <v>161434820</v>
      </c>
    </row>
    <row r="109" spans="1:9">
      <c r="A109" s="556"/>
      <c r="B109" s="514"/>
      <c r="C109" s="550"/>
      <c r="D109" s="108" t="s">
        <v>38</v>
      </c>
      <c r="E109" s="276">
        <f t="shared" si="31"/>
        <v>152971523</v>
      </c>
      <c r="F109" s="276">
        <f t="shared" si="31"/>
        <v>9717226</v>
      </c>
      <c r="G109" s="276">
        <f t="shared" si="31"/>
        <v>0</v>
      </c>
      <c r="H109" s="276">
        <f t="shared" si="31"/>
        <v>0</v>
      </c>
      <c r="I109" s="300">
        <f t="shared" si="32"/>
        <v>162688749</v>
      </c>
    </row>
    <row r="110" spans="1:9" ht="17.25" thickBot="1">
      <c r="A110" s="557"/>
      <c r="B110" s="516"/>
      <c r="C110" s="551"/>
      <c r="D110" s="109" t="s">
        <v>42</v>
      </c>
      <c r="E110" s="287">
        <f t="shared" si="31"/>
        <v>-11536703</v>
      </c>
      <c r="F110" s="287">
        <f t="shared" si="31"/>
        <v>10282774</v>
      </c>
      <c r="G110" s="287">
        <f t="shared" si="31"/>
        <v>0</v>
      </c>
      <c r="H110" s="287">
        <f t="shared" si="31"/>
        <v>0</v>
      </c>
      <c r="I110" s="346">
        <f t="shared" si="32"/>
        <v>-1253929</v>
      </c>
    </row>
    <row r="111" spans="1:9">
      <c r="A111" s="518" t="s">
        <v>155</v>
      </c>
      <c r="B111" s="519"/>
      <c r="C111" s="552"/>
      <c r="D111" s="117" t="s">
        <v>40</v>
      </c>
      <c r="E111" s="281">
        <f t="shared" ref="E111:H113" si="33">E108</f>
        <v>141434820</v>
      </c>
      <c r="F111" s="281">
        <f t="shared" si="33"/>
        <v>20000000</v>
      </c>
      <c r="G111" s="281">
        <f t="shared" si="33"/>
        <v>0</v>
      </c>
      <c r="H111" s="281">
        <f t="shared" si="33"/>
        <v>0</v>
      </c>
      <c r="I111" s="343">
        <f t="shared" si="32"/>
        <v>161434820</v>
      </c>
    </row>
    <row r="112" spans="1:9">
      <c r="A112" s="520"/>
      <c r="B112" s="521"/>
      <c r="C112" s="553"/>
      <c r="D112" s="118" t="s">
        <v>38</v>
      </c>
      <c r="E112" s="277">
        <f t="shared" si="33"/>
        <v>152971523</v>
      </c>
      <c r="F112" s="277">
        <f t="shared" si="33"/>
        <v>9717226</v>
      </c>
      <c r="G112" s="277">
        <f t="shared" si="33"/>
        <v>0</v>
      </c>
      <c r="H112" s="277">
        <f t="shared" si="33"/>
        <v>0</v>
      </c>
      <c r="I112" s="344">
        <f t="shared" si="32"/>
        <v>162688749</v>
      </c>
    </row>
    <row r="113" spans="1:13" ht="17.25" thickBot="1">
      <c r="A113" s="522"/>
      <c r="B113" s="523"/>
      <c r="C113" s="554"/>
      <c r="D113" s="119" t="s">
        <v>42</v>
      </c>
      <c r="E113" s="286">
        <f t="shared" si="33"/>
        <v>-11536703</v>
      </c>
      <c r="F113" s="286">
        <f t="shared" si="33"/>
        <v>10282774</v>
      </c>
      <c r="G113" s="286">
        <f t="shared" si="33"/>
        <v>0</v>
      </c>
      <c r="H113" s="286">
        <f t="shared" si="33"/>
        <v>0</v>
      </c>
      <c r="I113" s="345">
        <f t="shared" si="32"/>
        <v>-1253929</v>
      </c>
    </row>
    <row r="114" spans="1:13">
      <c r="A114" s="555" t="s">
        <v>161</v>
      </c>
      <c r="B114" s="558" t="s">
        <v>159</v>
      </c>
      <c r="C114" s="535" t="s">
        <v>89</v>
      </c>
      <c r="D114" s="103" t="s">
        <v>40</v>
      </c>
      <c r="E114" s="232">
        <v>0</v>
      </c>
      <c r="F114" s="260">
        <v>0</v>
      </c>
      <c r="G114" s="260">
        <v>0</v>
      </c>
      <c r="H114" s="260">
        <v>0</v>
      </c>
      <c r="I114" s="292">
        <f t="shared" si="32"/>
        <v>0</v>
      </c>
    </row>
    <row r="115" spans="1:13">
      <c r="A115" s="556"/>
      <c r="B115" s="559"/>
      <c r="C115" s="499"/>
      <c r="D115" s="100" t="s">
        <v>38</v>
      </c>
      <c r="E115" s="230">
        <v>0</v>
      </c>
      <c r="F115" s="25">
        <v>4265221</v>
      </c>
      <c r="G115" s="230">
        <v>0</v>
      </c>
      <c r="H115" s="230">
        <v>9460081</v>
      </c>
      <c r="I115" s="250">
        <f t="shared" si="32"/>
        <v>13725302</v>
      </c>
      <c r="L115" s="27"/>
      <c r="M115" s="27"/>
    </row>
    <row r="116" spans="1:13">
      <c r="A116" s="556"/>
      <c r="B116" s="560"/>
      <c r="C116" s="500"/>
      <c r="D116" s="340" t="s">
        <v>42</v>
      </c>
      <c r="E116" s="242">
        <f>E114-E115</f>
        <v>0</v>
      </c>
      <c r="F116" s="668">
        <f>F114-F115</f>
        <v>-4265221</v>
      </c>
      <c r="G116" s="668">
        <v>0</v>
      </c>
      <c r="H116" s="668">
        <f>H114-H115</f>
        <v>-9460081</v>
      </c>
      <c r="I116" s="293">
        <f t="shared" si="32"/>
        <v>-13725302</v>
      </c>
    </row>
    <row r="117" spans="1:13">
      <c r="A117" s="556"/>
      <c r="B117" s="514" t="s">
        <v>79</v>
      </c>
      <c r="C117" s="550"/>
      <c r="D117" s="108" t="s">
        <v>40</v>
      </c>
      <c r="E117" s="276">
        <f t="shared" ref="E117:H119" si="34">E114</f>
        <v>0</v>
      </c>
      <c r="F117" s="276">
        <f t="shared" si="34"/>
        <v>0</v>
      </c>
      <c r="G117" s="276">
        <f t="shared" si="34"/>
        <v>0</v>
      </c>
      <c r="H117" s="276">
        <f t="shared" si="34"/>
        <v>0</v>
      </c>
      <c r="I117" s="300">
        <f>E117+F117+G117+H117</f>
        <v>0</v>
      </c>
    </row>
    <row r="118" spans="1:13">
      <c r="A118" s="556"/>
      <c r="B118" s="514"/>
      <c r="C118" s="550"/>
      <c r="D118" s="108" t="s">
        <v>38</v>
      </c>
      <c r="E118" s="276">
        <f t="shared" si="34"/>
        <v>0</v>
      </c>
      <c r="F118" s="276">
        <f t="shared" si="34"/>
        <v>4265221</v>
      </c>
      <c r="G118" s="276">
        <f t="shared" si="34"/>
        <v>0</v>
      </c>
      <c r="H118" s="276">
        <f t="shared" si="34"/>
        <v>9460081</v>
      </c>
      <c r="I118" s="300">
        <f t="shared" si="32"/>
        <v>13725302</v>
      </c>
    </row>
    <row r="119" spans="1:13" ht="17.25" thickBot="1">
      <c r="A119" s="557"/>
      <c r="B119" s="516"/>
      <c r="C119" s="551"/>
      <c r="D119" s="109" t="s">
        <v>42</v>
      </c>
      <c r="E119" s="276">
        <f t="shared" si="34"/>
        <v>0</v>
      </c>
      <c r="F119" s="276">
        <f t="shared" si="34"/>
        <v>-4265221</v>
      </c>
      <c r="G119" s="276">
        <f t="shared" si="34"/>
        <v>0</v>
      </c>
      <c r="H119" s="276">
        <f t="shared" si="34"/>
        <v>-9460081</v>
      </c>
      <c r="I119" s="300">
        <f t="shared" si="32"/>
        <v>-13725302</v>
      </c>
    </row>
    <row r="120" spans="1:13">
      <c r="A120" s="518" t="s">
        <v>160</v>
      </c>
      <c r="B120" s="519"/>
      <c r="C120" s="552"/>
      <c r="D120" s="117" t="s">
        <v>40</v>
      </c>
      <c r="E120" s="283">
        <f t="shared" ref="E120:F122" si="35">E117</f>
        <v>0</v>
      </c>
      <c r="F120" s="283">
        <f t="shared" si="35"/>
        <v>0</v>
      </c>
      <c r="G120" s="283">
        <f t="shared" ref="G120:H120" si="36">G117</f>
        <v>0</v>
      </c>
      <c r="H120" s="283">
        <f t="shared" si="36"/>
        <v>0</v>
      </c>
      <c r="I120" s="301">
        <f>E120+F120+G120+H120</f>
        <v>0</v>
      </c>
    </row>
    <row r="121" spans="1:13">
      <c r="A121" s="520"/>
      <c r="B121" s="521"/>
      <c r="C121" s="553"/>
      <c r="D121" s="118" t="s">
        <v>38</v>
      </c>
      <c r="E121" s="279">
        <f t="shared" si="35"/>
        <v>0</v>
      </c>
      <c r="F121" s="279">
        <f t="shared" si="35"/>
        <v>4265221</v>
      </c>
      <c r="G121" s="279">
        <f t="shared" ref="G121:H121" si="37">G118</f>
        <v>0</v>
      </c>
      <c r="H121" s="279">
        <f t="shared" si="37"/>
        <v>9460081</v>
      </c>
      <c r="I121" s="302">
        <f t="shared" si="32"/>
        <v>13725302</v>
      </c>
    </row>
    <row r="122" spans="1:13" ht="17.25" thickBot="1">
      <c r="A122" s="522"/>
      <c r="B122" s="523"/>
      <c r="C122" s="554"/>
      <c r="D122" s="120" t="s">
        <v>42</v>
      </c>
      <c r="E122" s="290">
        <f t="shared" si="35"/>
        <v>0</v>
      </c>
      <c r="F122" s="290">
        <f t="shared" si="35"/>
        <v>-4265221</v>
      </c>
      <c r="G122" s="290">
        <f t="shared" ref="G122:H122" si="38">G119</f>
        <v>0</v>
      </c>
      <c r="H122" s="290">
        <f t="shared" si="38"/>
        <v>-9460081</v>
      </c>
      <c r="I122" s="303">
        <f t="shared" si="32"/>
        <v>-13725302</v>
      </c>
    </row>
    <row r="123" spans="1:13">
      <c r="A123" s="541" t="s">
        <v>57</v>
      </c>
      <c r="B123" s="542"/>
      <c r="C123" s="543"/>
      <c r="D123" s="335" t="s">
        <v>40</v>
      </c>
      <c r="E123" s="284">
        <f t="shared" ref="E123:H124" si="39">SUM(E120,E111,E102,E93,E69,E54)</f>
        <v>2083290030</v>
      </c>
      <c r="F123" s="284">
        <f t="shared" si="39"/>
        <v>28684882</v>
      </c>
      <c r="G123" s="284">
        <f t="shared" si="39"/>
        <v>0</v>
      </c>
      <c r="H123" s="284">
        <f t="shared" si="39"/>
        <v>18300561</v>
      </c>
      <c r="I123" s="294">
        <f t="shared" si="32"/>
        <v>2130275473</v>
      </c>
    </row>
    <row r="124" spans="1:13">
      <c r="A124" s="544"/>
      <c r="B124" s="545"/>
      <c r="C124" s="546"/>
      <c r="D124" s="336" t="s">
        <v>38</v>
      </c>
      <c r="E124" s="280">
        <f t="shared" si="39"/>
        <v>2081298030</v>
      </c>
      <c r="F124" s="280">
        <f t="shared" si="39"/>
        <v>16632456</v>
      </c>
      <c r="G124" s="280">
        <f t="shared" si="39"/>
        <v>0</v>
      </c>
      <c r="H124" s="280">
        <f t="shared" si="39"/>
        <v>18819421</v>
      </c>
      <c r="I124" s="304">
        <f>E124+F124+G124+H124</f>
        <v>2116749907</v>
      </c>
    </row>
    <row r="125" spans="1:13" ht="17.25" thickBot="1">
      <c r="A125" s="547"/>
      <c r="B125" s="548"/>
      <c r="C125" s="549"/>
      <c r="D125" s="337" t="s">
        <v>42</v>
      </c>
      <c r="E125" s="285">
        <f>E123-E124</f>
        <v>1992000</v>
      </c>
      <c r="F125" s="285">
        <f>F123-F124</f>
        <v>12052426</v>
      </c>
      <c r="G125" s="285">
        <f>G123-G124</f>
        <v>0</v>
      </c>
      <c r="H125" s="285">
        <f>H123-H124</f>
        <v>-518860</v>
      </c>
      <c r="I125" s="305">
        <f t="shared" si="32"/>
        <v>13525566</v>
      </c>
    </row>
  </sheetData>
  <sheetProtection algorithmName="SHA-512" hashValue="UUM60U7nir1ylJ7PasJWO38lGPyLsMYnkpZytAMUNpW78Xxzmirs97jpvddxaGnEo/Z/flDgBV25ZGIoemXX8A==" saltValue="SltBY7GNcE3QaBmSel+joQ==" spinCount="100000" sheet="1" objects="1" scenarios="1"/>
  <autoFilter ref="A5:I125"/>
  <mergeCells count="62">
    <mergeCell ref="B66:C68"/>
    <mergeCell ref="C27:C29"/>
    <mergeCell ref="B24:B29"/>
    <mergeCell ref="C36:C38"/>
    <mergeCell ref="C39:C41"/>
    <mergeCell ref="C33:C35"/>
    <mergeCell ref="C24:C26"/>
    <mergeCell ref="B33:B50"/>
    <mergeCell ref="B30:C32"/>
    <mergeCell ref="C48:C50"/>
    <mergeCell ref="C45:C47"/>
    <mergeCell ref="C87:C89"/>
    <mergeCell ref="B99:C101"/>
    <mergeCell ref="B96:B98"/>
    <mergeCell ref="A102:C104"/>
    <mergeCell ref="A96:A101"/>
    <mergeCell ref="C96:C98"/>
    <mergeCell ref="B90:C92"/>
    <mergeCell ref="A93:C95"/>
    <mergeCell ref="A123:C125"/>
    <mergeCell ref="C114:C116"/>
    <mergeCell ref="C105:C107"/>
    <mergeCell ref="B108:C110"/>
    <mergeCell ref="A111:C113"/>
    <mergeCell ref="A120:C122"/>
    <mergeCell ref="A114:A119"/>
    <mergeCell ref="B105:B107"/>
    <mergeCell ref="A105:A110"/>
    <mergeCell ref="B117:C119"/>
    <mergeCell ref="B114:B116"/>
    <mergeCell ref="A1:I2"/>
    <mergeCell ref="C72:C74"/>
    <mergeCell ref="H4:H5"/>
    <mergeCell ref="I4:I5"/>
    <mergeCell ref="D4:D5"/>
    <mergeCell ref="E4:E5"/>
    <mergeCell ref="F4:F5"/>
    <mergeCell ref="G4:G5"/>
    <mergeCell ref="B21:C23"/>
    <mergeCell ref="C12:C14"/>
    <mergeCell ref="A4:C4"/>
    <mergeCell ref="C42:C44"/>
    <mergeCell ref="C6:C8"/>
    <mergeCell ref="A69:C71"/>
    <mergeCell ref="A6:A53"/>
    <mergeCell ref="A72:A92"/>
    <mergeCell ref="C84:C86"/>
    <mergeCell ref="C9:C11"/>
    <mergeCell ref="B6:B20"/>
    <mergeCell ref="C15:C17"/>
    <mergeCell ref="C78:C80"/>
    <mergeCell ref="C75:C77"/>
    <mergeCell ref="B51:C53"/>
    <mergeCell ref="A54:C56"/>
    <mergeCell ref="C60:C62"/>
    <mergeCell ref="C63:C65"/>
    <mergeCell ref="C18:C20"/>
    <mergeCell ref="A57:A68"/>
    <mergeCell ref="C57:C59"/>
    <mergeCell ref="B57:B65"/>
    <mergeCell ref="C81:C83"/>
    <mergeCell ref="B72:B89"/>
  </mergeCells>
  <phoneticPr fontId="12" type="noConversion"/>
  <pageMargins left="0.7" right="0.7" top="0.75" bottom="0.75" header="0.3" footer="0.3"/>
  <pageSetup paperSize="9" scale="5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5"/>
  <sheetViews>
    <sheetView zoomScaleNormal="100" workbookViewId="0">
      <selection sqref="A1:G1"/>
    </sheetView>
  </sheetViews>
  <sheetFormatPr defaultRowHeight="13.5"/>
  <cols>
    <col min="1" max="3" width="13.5" style="151" customWidth="1"/>
    <col min="4" max="4" width="26.125" style="151" bestFit="1" customWidth="1"/>
    <col min="5" max="5" width="15.375" style="153" customWidth="1"/>
    <col min="6" max="6" width="11.125" style="153" customWidth="1"/>
    <col min="7" max="7" width="14.125" style="153" bestFit="1" customWidth="1"/>
    <col min="8" max="8" width="10.25" style="7" bestFit="1" customWidth="1"/>
    <col min="9" max="9" width="9.375" style="7" bestFit="1" customWidth="1"/>
    <col min="10" max="16384" width="9" style="7"/>
  </cols>
  <sheetData>
    <row r="1" spans="1:7" ht="32.25" customHeight="1">
      <c r="A1" s="588" t="s">
        <v>349</v>
      </c>
      <c r="B1" s="588"/>
      <c r="C1" s="588"/>
      <c r="D1" s="588"/>
      <c r="E1" s="588"/>
      <c r="F1" s="588"/>
      <c r="G1" s="588"/>
    </row>
    <row r="2" spans="1:7" ht="24" customHeight="1" thickBot="1">
      <c r="A2" s="159" t="s">
        <v>520</v>
      </c>
      <c r="B2" s="159"/>
      <c r="C2" s="159"/>
      <c r="D2" s="160"/>
      <c r="E2" s="161"/>
      <c r="F2" s="161"/>
      <c r="G2" s="162" t="s">
        <v>23</v>
      </c>
    </row>
    <row r="3" spans="1:7" ht="24" customHeight="1" thickBot="1">
      <c r="A3" s="196" t="s">
        <v>51</v>
      </c>
      <c r="B3" s="197" t="s">
        <v>78</v>
      </c>
      <c r="C3" s="197" t="s">
        <v>86</v>
      </c>
      <c r="D3" s="198" t="s">
        <v>56</v>
      </c>
      <c r="E3" s="198" t="s">
        <v>10</v>
      </c>
      <c r="F3" s="198" t="s">
        <v>62</v>
      </c>
      <c r="G3" s="199" t="s">
        <v>14</v>
      </c>
    </row>
    <row r="4" spans="1:7" s="20" customFormat="1" ht="26.25" customHeight="1">
      <c r="A4" s="194" t="s">
        <v>69</v>
      </c>
      <c r="B4" s="585" t="s">
        <v>350</v>
      </c>
      <c r="C4" s="580" t="s">
        <v>320</v>
      </c>
      <c r="D4" s="580" t="s">
        <v>241</v>
      </c>
      <c r="E4" s="195">
        <v>33851400</v>
      </c>
      <c r="F4" s="192" t="s">
        <v>361</v>
      </c>
      <c r="G4" s="583" t="s">
        <v>126</v>
      </c>
    </row>
    <row r="5" spans="1:7" s="20" customFormat="1" ht="26.25" customHeight="1">
      <c r="A5" s="188" t="s">
        <v>165</v>
      </c>
      <c r="B5" s="585"/>
      <c r="C5" s="580"/>
      <c r="D5" s="580"/>
      <c r="E5" s="190">
        <v>22567600</v>
      </c>
      <c r="F5" s="189" t="s">
        <v>169</v>
      </c>
      <c r="G5" s="583"/>
    </row>
    <row r="6" spans="1:7" s="20" customFormat="1" ht="26.25" customHeight="1">
      <c r="A6" s="188" t="s">
        <v>164</v>
      </c>
      <c r="B6" s="586"/>
      <c r="C6" s="576"/>
      <c r="D6" s="576"/>
      <c r="E6" s="190">
        <v>56419000</v>
      </c>
      <c r="F6" s="192" t="s">
        <v>168</v>
      </c>
      <c r="G6" s="574"/>
    </row>
    <row r="7" spans="1:7" s="20" customFormat="1" ht="26.25" customHeight="1">
      <c r="A7" s="188" t="s">
        <v>69</v>
      </c>
      <c r="B7" s="587" t="s">
        <v>351</v>
      </c>
      <c r="C7" s="575" t="s">
        <v>87</v>
      </c>
      <c r="D7" s="575" t="s">
        <v>241</v>
      </c>
      <c r="E7" s="190">
        <v>16926000</v>
      </c>
      <c r="F7" s="192" t="s">
        <v>361</v>
      </c>
      <c r="G7" s="573" t="s">
        <v>162</v>
      </c>
    </row>
    <row r="8" spans="1:7" s="20" customFormat="1" ht="26.25" customHeight="1">
      <c r="A8" s="188" t="s">
        <v>165</v>
      </c>
      <c r="B8" s="585"/>
      <c r="C8" s="580"/>
      <c r="D8" s="580"/>
      <c r="E8" s="190">
        <v>11284000</v>
      </c>
      <c r="F8" s="189" t="s">
        <v>169</v>
      </c>
      <c r="G8" s="583"/>
    </row>
    <row r="9" spans="1:7" s="20" customFormat="1" ht="26.25" customHeight="1">
      <c r="A9" s="188" t="s">
        <v>164</v>
      </c>
      <c r="B9" s="586"/>
      <c r="C9" s="576"/>
      <c r="D9" s="576"/>
      <c r="E9" s="190">
        <v>28210000</v>
      </c>
      <c r="F9" s="192" t="s">
        <v>168</v>
      </c>
      <c r="G9" s="574"/>
    </row>
    <row r="10" spans="1:7" s="20" customFormat="1" ht="26.25" customHeight="1">
      <c r="A10" s="188" t="s">
        <v>69</v>
      </c>
      <c r="B10" s="575" t="s">
        <v>352</v>
      </c>
      <c r="C10" s="575" t="s">
        <v>321</v>
      </c>
      <c r="D10" s="575" t="s">
        <v>241</v>
      </c>
      <c r="E10" s="190">
        <v>16925700</v>
      </c>
      <c r="F10" s="192" t="s">
        <v>361</v>
      </c>
      <c r="G10" s="573" t="s">
        <v>163</v>
      </c>
    </row>
    <row r="11" spans="1:7" s="20" customFormat="1" ht="26.25" customHeight="1">
      <c r="A11" s="188" t="s">
        <v>165</v>
      </c>
      <c r="B11" s="580"/>
      <c r="C11" s="580"/>
      <c r="D11" s="580"/>
      <c r="E11" s="190">
        <v>11283800</v>
      </c>
      <c r="F11" s="189" t="s">
        <v>169</v>
      </c>
      <c r="G11" s="583"/>
    </row>
    <row r="12" spans="1:7" s="20" customFormat="1" ht="26.25" customHeight="1">
      <c r="A12" s="188" t="s">
        <v>164</v>
      </c>
      <c r="B12" s="576"/>
      <c r="C12" s="576"/>
      <c r="D12" s="576"/>
      <c r="E12" s="190">
        <v>28209500</v>
      </c>
      <c r="F12" s="192" t="s">
        <v>168</v>
      </c>
      <c r="G12" s="574"/>
    </row>
    <row r="13" spans="1:7" s="20" customFormat="1" ht="26.25" customHeight="1">
      <c r="A13" s="188" t="s">
        <v>69</v>
      </c>
      <c r="B13" s="575" t="s">
        <v>353</v>
      </c>
      <c r="C13" s="575" t="s">
        <v>87</v>
      </c>
      <c r="D13" s="575" t="s">
        <v>241</v>
      </c>
      <c r="E13" s="190">
        <v>16806900</v>
      </c>
      <c r="F13" s="192" t="s">
        <v>361</v>
      </c>
      <c r="G13" s="573" t="s">
        <v>189</v>
      </c>
    </row>
    <row r="14" spans="1:7" s="20" customFormat="1" ht="26.25" customHeight="1">
      <c r="A14" s="188" t="s">
        <v>165</v>
      </c>
      <c r="B14" s="580"/>
      <c r="C14" s="580"/>
      <c r="D14" s="580"/>
      <c r="E14" s="190">
        <v>11204600</v>
      </c>
      <c r="F14" s="189" t="s">
        <v>169</v>
      </c>
      <c r="G14" s="583"/>
    </row>
    <row r="15" spans="1:7" s="20" customFormat="1" ht="26.25" customHeight="1">
      <c r="A15" s="188" t="s">
        <v>164</v>
      </c>
      <c r="B15" s="576"/>
      <c r="C15" s="576"/>
      <c r="D15" s="576"/>
      <c r="E15" s="190">
        <v>28011500</v>
      </c>
      <c r="F15" s="192" t="s">
        <v>168</v>
      </c>
      <c r="G15" s="574"/>
    </row>
    <row r="16" spans="1:7" s="20" customFormat="1" ht="24.75" customHeight="1">
      <c r="A16" s="567" t="s">
        <v>79</v>
      </c>
      <c r="B16" s="568"/>
      <c r="C16" s="568"/>
      <c r="D16" s="569"/>
      <c r="E16" s="570">
        <f>SUM(E4:E15)</f>
        <v>281700000</v>
      </c>
      <c r="F16" s="571"/>
      <c r="G16" s="572"/>
    </row>
    <row r="17" spans="1:7" s="20" customFormat="1" ht="26.25" customHeight="1">
      <c r="A17" s="188" t="s">
        <v>363</v>
      </c>
      <c r="B17" s="587" t="s">
        <v>362</v>
      </c>
      <c r="C17" s="575" t="s">
        <v>320</v>
      </c>
      <c r="D17" s="575" t="s">
        <v>242</v>
      </c>
      <c r="E17" s="190">
        <v>22705200</v>
      </c>
      <c r="F17" s="192" t="s">
        <v>361</v>
      </c>
      <c r="G17" s="573" t="s">
        <v>126</v>
      </c>
    </row>
    <row r="18" spans="1:7" s="20" customFormat="1" ht="26.25" customHeight="1">
      <c r="A18" s="188" t="s">
        <v>90</v>
      </c>
      <c r="B18" s="585"/>
      <c r="C18" s="580"/>
      <c r="D18" s="580"/>
      <c r="E18" s="190">
        <v>15136800</v>
      </c>
      <c r="F18" s="189" t="s">
        <v>169</v>
      </c>
      <c r="G18" s="583"/>
    </row>
    <row r="19" spans="1:7" s="20" customFormat="1" ht="26.25" customHeight="1">
      <c r="A19" s="188" t="s">
        <v>93</v>
      </c>
      <c r="B19" s="586"/>
      <c r="C19" s="576"/>
      <c r="D19" s="576"/>
      <c r="E19" s="190">
        <v>37842000</v>
      </c>
      <c r="F19" s="192" t="s">
        <v>70</v>
      </c>
      <c r="G19" s="574"/>
    </row>
    <row r="20" spans="1:7" s="20" customFormat="1" ht="26.25" customHeight="1">
      <c r="A20" s="188" t="s">
        <v>66</v>
      </c>
      <c r="B20" s="587" t="s">
        <v>364</v>
      </c>
      <c r="C20" s="575" t="s">
        <v>87</v>
      </c>
      <c r="D20" s="575" t="s">
        <v>242</v>
      </c>
      <c r="E20" s="190">
        <v>11352000</v>
      </c>
      <c r="F20" s="192" t="s">
        <v>361</v>
      </c>
      <c r="G20" s="573" t="s">
        <v>119</v>
      </c>
    </row>
    <row r="21" spans="1:7" s="20" customFormat="1" ht="26.25" customHeight="1">
      <c r="A21" s="188" t="s">
        <v>90</v>
      </c>
      <c r="B21" s="585"/>
      <c r="C21" s="580"/>
      <c r="D21" s="580"/>
      <c r="E21" s="190">
        <v>7568000</v>
      </c>
      <c r="F21" s="189" t="s">
        <v>169</v>
      </c>
      <c r="G21" s="583"/>
    </row>
    <row r="22" spans="1:7" s="20" customFormat="1" ht="26.25" customHeight="1">
      <c r="A22" s="188" t="s">
        <v>93</v>
      </c>
      <c r="B22" s="586"/>
      <c r="C22" s="576"/>
      <c r="D22" s="576"/>
      <c r="E22" s="190">
        <v>18920000</v>
      </c>
      <c r="F22" s="192" t="s">
        <v>70</v>
      </c>
      <c r="G22" s="574"/>
    </row>
    <row r="23" spans="1:7" s="20" customFormat="1" ht="26.25" customHeight="1">
      <c r="A23" s="188" t="s">
        <v>66</v>
      </c>
      <c r="B23" s="575" t="s">
        <v>352</v>
      </c>
      <c r="C23" s="575" t="s">
        <v>321</v>
      </c>
      <c r="D23" s="575" t="s">
        <v>242</v>
      </c>
      <c r="E23" s="190">
        <v>11352900</v>
      </c>
      <c r="F23" s="192" t="s">
        <v>361</v>
      </c>
      <c r="G23" s="573" t="s">
        <v>398</v>
      </c>
    </row>
    <row r="24" spans="1:7" s="20" customFormat="1" ht="26.25" customHeight="1">
      <c r="A24" s="188" t="s">
        <v>90</v>
      </c>
      <c r="B24" s="580"/>
      <c r="C24" s="580"/>
      <c r="D24" s="580"/>
      <c r="E24" s="190">
        <v>7568600</v>
      </c>
      <c r="F24" s="189" t="s">
        <v>169</v>
      </c>
      <c r="G24" s="583"/>
    </row>
    <row r="25" spans="1:7" s="20" customFormat="1" ht="26.25" customHeight="1">
      <c r="A25" s="188" t="s">
        <v>93</v>
      </c>
      <c r="B25" s="576"/>
      <c r="C25" s="576"/>
      <c r="D25" s="576"/>
      <c r="E25" s="190">
        <v>18921500</v>
      </c>
      <c r="F25" s="192" t="s">
        <v>70</v>
      </c>
      <c r="G25" s="574"/>
    </row>
    <row r="26" spans="1:7" s="20" customFormat="1" ht="26.25" customHeight="1">
      <c r="A26" s="188" t="s">
        <v>66</v>
      </c>
      <c r="B26" s="575" t="s">
        <v>353</v>
      </c>
      <c r="C26" s="575" t="s">
        <v>87</v>
      </c>
      <c r="D26" s="575" t="s">
        <v>242</v>
      </c>
      <c r="E26" s="190">
        <v>11352900</v>
      </c>
      <c r="F26" s="192" t="s">
        <v>361</v>
      </c>
      <c r="G26" s="573" t="s">
        <v>408</v>
      </c>
    </row>
    <row r="27" spans="1:7" s="20" customFormat="1" ht="26.25" customHeight="1">
      <c r="A27" s="188" t="s">
        <v>90</v>
      </c>
      <c r="B27" s="580"/>
      <c r="C27" s="580"/>
      <c r="D27" s="580"/>
      <c r="E27" s="190">
        <v>7568600</v>
      </c>
      <c r="F27" s="189" t="s">
        <v>169</v>
      </c>
      <c r="G27" s="583"/>
    </row>
    <row r="28" spans="1:7" s="20" customFormat="1" ht="26.25" customHeight="1">
      <c r="A28" s="188" t="s">
        <v>93</v>
      </c>
      <c r="B28" s="576"/>
      <c r="C28" s="576"/>
      <c r="D28" s="576"/>
      <c r="E28" s="190">
        <v>16931500</v>
      </c>
      <c r="F28" s="192" t="s">
        <v>70</v>
      </c>
      <c r="G28" s="574"/>
    </row>
    <row r="29" spans="1:7" s="20" customFormat="1" ht="24.75" customHeight="1">
      <c r="A29" s="567" t="s">
        <v>79</v>
      </c>
      <c r="B29" s="568"/>
      <c r="C29" s="568"/>
      <c r="D29" s="569"/>
      <c r="E29" s="570">
        <f>SUM(E17:E28)</f>
        <v>187220000</v>
      </c>
      <c r="F29" s="571"/>
      <c r="G29" s="572"/>
    </row>
    <row r="30" spans="1:7" s="20" customFormat="1" ht="26.25" customHeight="1">
      <c r="A30" s="188" t="s">
        <v>69</v>
      </c>
      <c r="B30" s="587" t="s">
        <v>354</v>
      </c>
      <c r="C30" s="575" t="s">
        <v>94</v>
      </c>
      <c r="D30" s="575" t="s">
        <v>263</v>
      </c>
      <c r="E30" s="190">
        <v>21000000</v>
      </c>
      <c r="F30" s="192" t="s">
        <v>361</v>
      </c>
      <c r="G30" s="573" t="s">
        <v>126</v>
      </c>
    </row>
    <row r="31" spans="1:7" s="20" customFormat="1" ht="26.25" customHeight="1">
      <c r="A31" s="188" t="s">
        <v>165</v>
      </c>
      <c r="B31" s="586"/>
      <c r="C31" s="576"/>
      <c r="D31" s="576"/>
      <c r="E31" s="190">
        <v>49000000</v>
      </c>
      <c r="F31" s="189" t="s">
        <v>169</v>
      </c>
      <c r="G31" s="574"/>
    </row>
    <row r="32" spans="1:7" s="20" customFormat="1" ht="26.25" customHeight="1">
      <c r="A32" s="188" t="s">
        <v>69</v>
      </c>
      <c r="B32" s="575" t="s">
        <v>351</v>
      </c>
      <c r="C32" s="575" t="s">
        <v>323</v>
      </c>
      <c r="D32" s="575" t="s">
        <v>263</v>
      </c>
      <c r="E32" s="190">
        <v>15750000</v>
      </c>
      <c r="F32" s="192" t="s">
        <v>361</v>
      </c>
      <c r="G32" s="573" t="s">
        <v>119</v>
      </c>
    </row>
    <row r="33" spans="1:7" s="20" customFormat="1" ht="26.25" customHeight="1">
      <c r="A33" s="188" t="s">
        <v>165</v>
      </c>
      <c r="B33" s="576"/>
      <c r="C33" s="576"/>
      <c r="D33" s="576"/>
      <c r="E33" s="190">
        <v>36750000</v>
      </c>
      <c r="F33" s="189" t="s">
        <v>169</v>
      </c>
      <c r="G33" s="574"/>
    </row>
    <row r="34" spans="1:7" s="20" customFormat="1" ht="26.25" customHeight="1">
      <c r="A34" s="188" t="s">
        <v>69</v>
      </c>
      <c r="B34" s="575" t="s">
        <v>355</v>
      </c>
      <c r="C34" s="575" t="s">
        <v>94</v>
      </c>
      <c r="D34" s="575" t="s">
        <v>263</v>
      </c>
      <c r="E34" s="190">
        <v>10500000</v>
      </c>
      <c r="F34" s="192" t="s">
        <v>361</v>
      </c>
      <c r="G34" s="573" t="s">
        <v>133</v>
      </c>
    </row>
    <row r="35" spans="1:7" s="20" customFormat="1" ht="26.25" customHeight="1">
      <c r="A35" s="188" t="s">
        <v>165</v>
      </c>
      <c r="B35" s="576"/>
      <c r="C35" s="576"/>
      <c r="D35" s="576"/>
      <c r="E35" s="190">
        <v>24500000</v>
      </c>
      <c r="F35" s="189" t="s">
        <v>169</v>
      </c>
      <c r="G35" s="574"/>
    </row>
    <row r="36" spans="1:7" s="20" customFormat="1" ht="26.25" customHeight="1">
      <c r="A36" s="188" t="s">
        <v>69</v>
      </c>
      <c r="B36" s="579" t="s">
        <v>356</v>
      </c>
      <c r="C36" s="575" t="s">
        <v>94</v>
      </c>
      <c r="D36" s="575" t="s">
        <v>263</v>
      </c>
      <c r="E36" s="190">
        <v>5250000</v>
      </c>
      <c r="F36" s="192" t="s">
        <v>361</v>
      </c>
      <c r="G36" s="573" t="s">
        <v>132</v>
      </c>
    </row>
    <row r="37" spans="1:7" s="20" customFormat="1" ht="26.25" customHeight="1">
      <c r="A37" s="188" t="s">
        <v>165</v>
      </c>
      <c r="B37" s="579"/>
      <c r="C37" s="576"/>
      <c r="D37" s="576"/>
      <c r="E37" s="191">
        <v>12250000</v>
      </c>
      <c r="F37" s="189" t="s">
        <v>169</v>
      </c>
      <c r="G37" s="574"/>
    </row>
    <row r="38" spans="1:7" s="20" customFormat="1" ht="26.25" customHeight="1">
      <c r="A38" s="567" t="s">
        <v>99</v>
      </c>
      <c r="B38" s="568"/>
      <c r="C38" s="568"/>
      <c r="D38" s="569"/>
      <c r="E38" s="570">
        <f>SUM(E30:E37)</f>
        <v>175000000</v>
      </c>
      <c r="F38" s="571"/>
      <c r="G38" s="572"/>
    </row>
    <row r="39" spans="1:7" s="20" customFormat="1" ht="26.25" customHeight="1">
      <c r="A39" s="188" t="s">
        <v>66</v>
      </c>
      <c r="B39" s="575" t="s">
        <v>354</v>
      </c>
      <c r="C39" s="575" t="s">
        <v>85</v>
      </c>
      <c r="D39" s="577" t="s">
        <v>357</v>
      </c>
      <c r="E39" s="187">
        <v>11520000</v>
      </c>
      <c r="F39" s="192" t="s">
        <v>361</v>
      </c>
      <c r="G39" s="573" t="s">
        <v>365</v>
      </c>
    </row>
    <row r="40" spans="1:7" s="20" customFormat="1" ht="26.25" customHeight="1">
      <c r="A40" s="188" t="s">
        <v>165</v>
      </c>
      <c r="B40" s="576"/>
      <c r="C40" s="576"/>
      <c r="D40" s="576"/>
      <c r="E40" s="187">
        <v>26880000</v>
      </c>
      <c r="F40" s="189" t="s">
        <v>169</v>
      </c>
      <c r="G40" s="574"/>
    </row>
    <row r="41" spans="1:7" s="20" customFormat="1" ht="26.25" customHeight="1">
      <c r="A41" s="188" t="s">
        <v>66</v>
      </c>
      <c r="B41" s="575" t="s">
        <v>351</v>
      </c>
      <c r="C41" s="575" t="s">
        <v>85</v>
      </c>
      <c r="D41" s="577" t="s">
        <v>357</v>
      </c>
      <c r="E41" s="187">
        <v>8640000</v>
      </c>
      <c r="F41" s="192" t="s">
        <v>361</v>
      </c>
      <c r="G41" s="573" t="s">
        <v>366</v>
      </c>
    </row>
    <row r="42" spans="1:7" s="20" customFormat="1" ht="26.25" customHeight="1">
      <c r="A42" s="188" t="s">
        <v>165</v>
      </c>
      <c r="B42" s="576"/>
      <c r="C42" s="576"/>
      <c r="D42" s="576"/>
      <c r="E42" s="187">
        <v>20160000</v>
      </c>
      <c r="F42" s="189" t="s">
        <v>169</v>
      </c>
      <c r="G42" s="574"/>
    </row>
    <row r="43" spans="1:7" s="20" customFormat="1" ht="26.25" customHeight="1">
      <c r="A43" s="188" t="s">
        <v>66</v>
      </c>
      <c r="B43" s="575" t="s">
        <v>355</v>
      </c>
      <c r="C43" s="575" t="s">
        <v>167</v>
      </c>
      <c r="D43" s="577" t="s">
        <v>357</v>
      </c>
      <c r="E43" s="187">
        <v>5760000</v>
      </c>
      <c r="F43" s="192" t="s">
        <v>361</v>
      </c>
      <c r="G43" s="573" t="s">
        <v>367</v>
      </c>
    </row>
    <row r="44" spans="1:7" s="20" customFormat="1" ht="26.25" customHeight="1">
      <c r="A44" s="188" t="s">
        <v>165</v>
      </c>
      <c r="B44" s="576"/>
      <c r="C44" s="576"/>
      <c r="D44" s="576"/>
      <c r="E44" s="187">
        <v>13440000</v>
      </c>
      <c r="F44" s="189" t="s">
        <v>169</v>
      </c>
      <c r="G44" s="574"/>
    </row>
    <row r="45" spans="1:7" s="20" customFormat="1" ht="26.25" customHeight="1">
      <c r="A45" s="188" t="s">
        <v>66</v>
      </c>
      <c r="B45" s="575" t="s">
        <v>358</v>
      </c>
      <c r="C45" s="575" t="s">
        <v>167</v>
      </c>
      <c r="D45" s="577" t="s">
        <v>357</v>
      </c>
      <c r="E45" s="187">
        <v>2880000</v>
      </c>
      <c r="F45" s="192" t="s">
        <v>361</v>
      </c>
      <c r="G45" s="573" t="s">
        <v>368</v>
      </c>
    </row>
    <row r="46" spans="1:7" s="20" customFormat="1" ht="26.25" customHeight="1">
      <c r="A46" s="188" t="s">
        <v>165</v>
      </c>
      <c r="B46" s="576"/>
      <c r="C46" s="576"/>
      <c r="D46" s="576"/>
      <c r="E46" s="187">
        <v>6720000</v>
      </c>
      <c r="F46" s="189" t="s">
        <v>169</v>
      </c>
      <c r="G46" s="574"/>
    </row>
    <row r="47" spans="1:7" s="20" customFormat="1" ht="26.25" customHeight="1">
      <c r="A47" s="567" t="s">
        <v>79</v>
      </c>
      <c r="B47" s="568"/>
      <c r="C47" s="568"/>
      <c r="D47" s="569"/>
      <c r="E47" s="570">
        <f>SUM(E39:E46)</f>
        <v>96000000</v>
      </c>
      <c r="F47" s="571"/>
      <c r="G47" s="572"/>
    </row>
    <row r="48" spans="1:7" s="20" customFormat="1" ht="26.25" customHeight="1">
      <c r="A48" s="188" t="s">
        <v>359</v>
      </c>
      <c r="B48" s="575" t="s">
        <v>354</v>
      </c>
      <c r="C48" s="575" t="s">
        <v>85</v>
      </c>
      <c r="D48" s="577" t="s">
        <v>360</v>
      </c>
      <c r="E48" s="187">
        <v>13080000</v>
      </c>
      <c r="F48" s="192" t="s">
        <v>361</v>
      </c>
      <c r="G48" s="573" t="s">
        <v>365</v>
      </c>
    </row>
    <row r="49" spans="1:7" s="20" customFormat="1" ht="26.25" customHeight="1">
      <c r="A49" s="188" t="s">
        <v>90</v>
      </c>
      <c r="B49" s="576"/>
      <c r="C49" s="576"/>
      <c r="D49" s="576"/>
      <c r="E49" s="187">
        <v>30519999.999999996</v>
      </c>
      <c r="F49" s="189" t="s">
        <v>169</v>
      </c>
      <c r="G49" s="574"/>
    </row>
    <row r="50" spans="1:7" s="20" customFormat="1" ht="26.25" customHeight="1">
      <c r="A50" s="188" t="s">
        <v>66</v>
      </c>
      <c r="B50" s="575" t="s">
        <v>351</v>
      </c>
      <c r="C50" s="575" t="s">
        <v>85</v>
      </c>
      <c r="D50" s="577" t="s">
        <v>360</v>
      </c>
      <c r="E50" s="187">
        <v>9810000</v>
      </c>
      <c r="F50" s="192" t="s">
        <v>361</v>
      </c>
      <c r="G50" s="573" t="s">
        <v>366</v>
      </c>
    </row>
    <row r="51" spans="1:7" s="20" customFormat="1" ht="26.25" customHeight="1">
      <c r="A51" s="188" t="s">
        <v>90</v>
      </c>
      <c r="B51" s="576"/>
      <c r="C51" s="576"/>
      <c r="D51" s="576"/>
      <c r="E51" s="187">
        <v>22890000</v>
      </c>
      <c r="F51" s="189" t="s">
        <v>169</v>
      </c>
      <c r="G51" s="574"/>
    </row>
    <row r="52" spans="1:7" s="20" customFormat="1" ht="26.25" customHeight="1">
      <c r="A52" s="188" t="s">
        <v>66</v>
      </c>
      <c r="B52" s="575" t="s">
        <v>355</v>
      </c>
      <c r="C52" s="575" t="s">
        <v>85</v>
      </c>
      <c r="D52" s="577" t="s">
        <v>360</v>
      </c>
      <c r="E52" s="187">
        <v>6540000</v>
      </c>
      <c r="F52" s="192" t="s">
        <v>361</v>
      </c>
      <c r="G52" s="573" t="s">
        <v>367</v>
      </c>
    </row>
    <row r="53" spans="1:7" s="20" customFormat="1" ht="26.25" customHeight="1">
      <c r="A53" s="188" t="s">
        <v>90</v>
      </c>
      <c r="B53" s="576"/>
      <c r="C53" s="576"/>
      <c r="D53" s="576"/>
      <c r="E53" s="187">
        <v>15259999.999999998</v>
      </c>
      <c r="F53" s="189" t="s">
        <v>169</v>
      </c>
      <c r="G53" s="574"/>
    </row>
    <row r="54" spans="1:7" s="20" customFormat="1" ht="26.25" customHeight="1">
      <c r="A54" s="188" t="s">
        <v>66</v>
      </c>
      <c r="B54" s="575" t="s">
        <v>358</v>
      </c>
      <c r="C54" s="575" t="s">
        <v>85</v>
      </c>
      <c r="D54" s="577" t="s">
        <v>360</v>
      </c>
      <c r="E54" s="187">
        <v>3270000</v>
      </c>
      <c r="F54" s="192" t="s">
        <v>361</v>
      </c>
      <c r="G54" s="573" t="s">
        <v>368</v>
      </c>
    </row>
    <row r="55" spans="1:7" s="20" customFormat="1" ht="26.25" customHeight="1">
      <c r="A55" s="188" t="s">
        <v>90</v>
      </c>
      <c r="B55" s="576"/>
      <c r="C55" s="576"/>
      <c r="D55" s="576"/>
      <c r="E55" s="187">
        <v>7629999.9999999991</v>
      </c>
      <c r="F55" s="189" t="s">
        <v>169</v>
      </c>
      <c r="G55" s="574"/>
    </row>
    <row r="56" spans="1:7" s="20" customFormat="1" ht="26.25" customHeight="1">
      <c r="A56" s="567" t="s">
        <v>79</v>
      </c>
      <c r="B56" s="568"/>
      <c r="C56" s="568"/>
      <c r="D56" s="569"/>
      <c r="E56" s="570">
        <f>SUM(E48:E55)</f>
        <v>109000000</v>
      </c>
      <c r="F56" s="571"/>
      <c r="G56" s="572"/>
    </row>
    <row r="57" spans="1:7" s="20" customFormat="1" ht="26.25" customHeight="1">
      <c r="A57" s="188" t="s">
        <v>363</v>
      </c>
      <c r="B57" s="575" t="s">
        <v>351</v>
      </c>
      <c r="C57" s="575" t="s">
        <v>85</v>
      </c>
      <c r="D57" s="577" t="s">
        <v>369</v>
      </c>
      <c r="E57" s="187">
        <v>7080000</v>
      </c>
      <c r="F57" s="192" t="s">
        <v>361</v>
      </c>
      <c r="G57" s="573" t="s">
        <v>365</v>
      </c>
    </row>
    <row r="58" spans="1:7" s="20" customFormat="1" ht="26.25" customHeight="1">
      <c r="A58" s="188" t="s">
        <v>90</v>
      </c>
      <c r="B58" s="576"/>
      <c r="C58" s="576"/>
      <c r="D58" s="576"/>
      <c r="E58" s="187">
        <v>16519999.999999998</v>
      </c>
      <c r="F58" s="189" t="s">
        <v>169</v>
      </c>
      <c r="G58" s="574"/>
    </row>
    <row r="59" spans="1:7" s="20" customFormat="1" ht="26.25" customHeight="1">
      <c r="A59" s="188" t="s">
        <v>66</v>
      </c>
      <c r="B59" s="575" t="s">
        <v>355</v>
      </c>
      <c r="C59" s="575" t="s">
        <v>85</v>
      </c>
      <c r="D59" s="577" t="s">
        <v>369</v>
      </c>
      <c r="E59" s="187">
        <v>5310000</v>
      </c>
      <c r="F59" s="192" t="s">
        <v>361</v>
      </c>
      <c r="G59" s="573" t="s">
        <v>366</v>
      </c>
    </row>
    <row r="60" spans="1:7" s="20" customFormat="1" ht="26.25" customHeight="1">
      <c r="A60" s="188" t="s">
        <v>90</v>
      </c>
      <c r="B60" s="576"/>
      <c r="C60" s="576"/>
      <c r="D60" s="576"/>
      <c r="E60" s="187">
        <v>12390000</v>
      </c>
      <c r="F60" s="189" t="s">
        <v>169</v>
      </c>
      <c r="G60" s="574"/>
    </row>
    <row r="61" spans="1:7" s="20" customFormat="1" ht="26.25" customHeight="1">
      <c r="A61" s="188" t="s">
        <v>66</v>
      </c>
      <c r="B61" s="575" t="s">
        <v>370</v>
      </c>
      <c r="C61" s="575" t="s">
        <v>85</v>
      </c>
      <c r="D61" s="577" t="s">
        <v>369</v>
      </c>
      <c r="E61" s="187">
        <v>5442000</v>
      </c>
      <c r="F61" s="192" t="s">
        <v>361</v>
      </c>
      <c r="G61" s="573" t="s">
        <v>367</v>
      </c>
    </row>
    <row r="62" spans="1:7" s="20" customFormat="1" ht="26.25" customHeight="1">
      <c r="A62" s="188" t="s">
        <v>90</v>
      </c>
      <c r="B62" s="576"/>
      <c r="C62" s="576"/>
      <c r="D62" s="576"/>
      <c r="E62" s="187">
        <v>12698000</v>
      </c>
      <c r="F62" s="189" t="s">
        <v>169</v>
      </c>
      <c r="G62" s="574"/>
    </row>
    <row r="63" spans="1:7" s="20" customFormat="1" ht="26.25" customHeight="1">
      <c r="A63" s="188" t="s">
        <v>66</v>
      </c>
      <c r="B63" s="575" t="s">
        <v>358</v>
      </c>
      <c r="C63" s="575" t="s">
        <v>85</v>
      </c>
      <c r="D63" s="577" t="s">
        <v>369</v>
      </c>
      <c r="E63" s="187">
        <v>9378000</v>
      </c>
      <c r="F63" s="192" t="s">
        <v>361</v>
      </c>
      <c r="G63" s="573" t="s">
        <v>324</v>
      </c>
    </row>
    <row r="64" spans="1:7" s="20" customFormat="1" ht="26.25" customHeight="1">
      <c r="A64" s="188" t="s">
        <v>90</v>
      </c>
      <c r="B64" s="576"/>
      <c r="C64" s="576"/>
      <c r="D64" s="576"/>
      <c r="E64" s="187">
        <v>21882000</v>
      </c>
      <c r="F64" s="189" t="s">
        <v>169</v>
      </c>
      <c r="G64" s="574"/>
    </row>
    <row r="65" spans="1:9" s="20" customFormat="1" ht="26.25" customHeight="1">
      <c r="A65" s="567" t="s">
        <v>79</v>
      </c>
      <c r="B65" s="568"/>
      <c r="C65" s="568"/>
      <c r="D65" s="569"/>
      <c r="E65" s="570">
        <f>SUM(E57:E64)</f>
        <v>90700000</v>
      </c>
      <c r="F65" s="571"/>
      <c r="G65" s="572"/>
    </row>
    <row r="66" spans="1:9" s="20" customFormat="1" ht="26.25" customHeight="1">
      <c r="A66" s="188" t="s">
        <v>66</v>
      </c>
      <c r="B66" s="575" t="s">
        <v>371</v>
      </c>
      <c r="C66" s="575" t="s">
        <v>85</v>
      </c>
      <c r="D66" s="577" t="s">
        <v>331</v>
      </c>
      <c r="E66" s="187">
        <v>6240000</v>
      </c>
      <c r="F66" s="189" t="s">
        <v>372</v>
      </c>
      <c r="G66" s="573" t="s">
        <v>193</v>
      </c>
    </row>
    <row r="67" spans="1:9" s="20" customFormat="1" ht="26.25" customHeight="1">
      <c r="A67" s="188" t="s">
        <v>165</v>
      </c>
      <c r="B67" s="576"/>
      <c r="C67" s="576"/>
      <c r="D67" s="576"/>
      <c r="E67" s="187">
        <v>14560000</v>
      </c>
      <c r="F67" s="189" t="s">
        <v>169</v>
      </c>
      <c r="G67" s="574"/>
    </row>
    <row r="68" spans="1:9" s="20" customFormat="1" ht="26.25" customHeight="1">
      <c r="A68" s="188" t="s">
        <v>66</v>
      </c>
      <c r="B68" s="575" t="s">
        <v>373</v>
      </c>
      <c r="C68" s="575" t="s">
        <v>85</v>
      </c>
      <c r="D68" s="577" t="s">
        <v>375</v>
      </c>
      <c r="E68" s="187">
        <v>4680000</v>
      </c>
      <c r="F68" s="189" t="s">
        <v>374</v>
      </c>
      <c r="G68" s="573" t="s">
        <v>194</v>
      </c>
    </row>
    <row r="69" spans="1:9" s="20" customFormat="1" ht="26.25" customHeight="1">
      <c r="A69" s="188" t="s">
        <v>165</v>
      </c>
      <c r="B69" s="576"/>
      <c r="C69" s="576"/>
      <c r="D69" s="576"/>
      <c r="E69" s="187">
        <v>10920000</v>
      </c>
      <c r="F69" s="189" t="s">
        <v>169</v>
      </c>
      <c r="G69" s="574"/>
    </row>
    <row r="70" spans="1:9" s="20" customFormat="1" ht="26.25" customHeight="1">
      <c r="A70" s="188" t="s">
        <v>66</v>
      </c>
      <c r="B70" s="575" t="s">
        <v>355</v>
      </c>
      <c r="C70" s="575" t="s">
        <v>85</v>
      </c>
      <c r="D70" s="577" t="s">
        <v>331</v>
      </c>
      <c r="E70" s="187">
        <v>3120000</v>
      </c>
      <c r="F70" s="189" t="s">
        <v>374</v>
      </c>
      <c r="G70" s="573" t="s">
        <v>120</v>
      </c>
    </row>
    <row r="71" spans="1:9" s="20" customFormat="1" ht="26.25" customHeight="1">
      <c r="A71" s="188" t="s">
        <v>90</v>
      </c>
      <c r="B71" s="576"/>
      <c r="C71" s="576"/>
      <c r="D71" s="576"/>
      <c r="E71" s="187">
        <v>7280000</v>
      </c>
      <c r="F71" s="189" t="s">
        <v>169</v>
      </c>
      <c r="G71" s="574"/>
    </row>
    <row r="72" spans="1:9" s="20" customFormat="1" ht="26.25" customHeight="1">
      <c r="A72" s="188" t="s">
        <v>66</v>
      </c>
      <c r="B72" s="575" t="s">
        <v>356</v>
      </c>
      <c r="C72" s="575" t="s">
        <v>167</v>
      </c>
      <c r="D72" s="577" t="s">
        <v>331</v>
      </c>
      <c r="E72" s="187">
        <v>1560000</v>
      </c>
      <c r="F72" s="189" t="s">
        <v>374</v>
      </c>
      <c r="G72" s="573" t="s">
        <v>166</v>
      </c>
    </row>
    <row r="73" spans="1:9" s="20" customFormat="1" ht="26.25" customHeight="1">
      <c r="A73" s="188" t="s">
        <v>165</v>
      </c>
      <c r="B73" s="576"/>
      <c r="C73" s="576"/>
      <c r="D73" s="576"/>
      <c r="E73" s="187">
        <v>3640000</v>
      </c>
      <c r="F73" s="189" t="s">
        <v>169</v>
      </c>
      <c r="G73" s="574"/>
    </row>
    <row r="74" spans="1:9" s="20" customFormat="1" ht="26.25" customHeight="1">
      <c r="A74" s="567" t="s">
        <v>79</v>
      </c>
      <c r="B74" s="568"/>
      <c r="C74" s="568"/>
      <c r="D74" s="569"/>
      <c r="E74" s="570">
        <f>SUM(E66:E73)</f>
        <v>52000000</v>
      </c>
      <c r="F74" s="571"/>
      <c r="G74" s="572"/>
    </row>
    <row r="75" spans="1:9" s="20" customFormat="1" ht="26.25" customHeight="1">
      <c r="A75" s="188" t="s">
        <v>66</v>
      </c>
      <c r="B75" s="575" t="s">
        <v>354</v>
      </c>
      <c r="C75" s="575" t="s">
        <v>325</v>
      </c>
      <c r="D75" s="577" t="s">
        <v>191</v>
      </c>
      <c r="E75" s="190">
        <v>5008800</v>
      </c>
      <c r="F75" s="189" t="s">
        <v>361</v>
      </c>
      <c r="G75" s="573" t="s">
        <v>80</v>
      </c>
      <c r="I75" s="237"/>
    </row>
    <row r="76" spans="1:9" s="20" customFormat="1" ht="26.25" customHeight="1">
      <c r="A76" s="188" t="s">
        <v>90</v>
      </c>
      <c r="B76" s="576"/>
      <c r="C76" s="576"/>
      <c r="D76" s="576"/>
      <c r="E76" s="190">
        <v>11687200</v>
      </c>
      <c r="F76" s="189" t="s">
        <v>169</v>
      </c>
      <c r="G76" s="574"/>
      <c r="I76" s="237"/>
    </row>
    <row r="77" spans="1:9" s="20" customFormat="1" ht="26.25" customHeight="1">
      <c r="A77" s="188" t="s">
        <v>66</v>
      </c>
      <c r="B77" s="575" t="s">
        <v>373</v>
      </c>
      <c r="C77" s="575" t="s">
        <v>325</v>
      </c>
      <c r="D77" s="577" t="s">
        <v>191</v>
      </c>
      <c r="E77" s="190">
        <v>3756600</v>
      </c>
      <c r="F77" s="189" t="s">
        <v>361</v>
      </c>
      <c r="G77" s="573" t="s">
        <v>81</v>
      </c>
      <c r="I77" s="237"/>
    </row>
    <row r="78" spans="1:9" s="20" customFormat="1" ht="26.25" customHeight="1">
      <c r="A78" s="188" t="s">
        <v>90</v>
      </c>
      <c r="B78" s="576"/>
      <c r="C78" s="576"/>
      <c r="D78" s="576"/>
      <c r="E78" s="190">
        <v>8765400</v>
      </c>
      <c r="F78" s="189" t="s">
        <v>169</v>
      </c>
      <c r="G78" s="574"/>
      <c r="I78" s="237"/>
    </row>
    <row r="79" spans="1:9" s="20" customFormat="1" ht="26.25" customHeight="1">
      <c r="A79" s="188" t="s">
        <v>66</v>
      </c>
      <c r="B79" s="575" t="s">
        <v>380</v>
      </c>
      <c r="C79" s="575" t="s">
        <v>325</v>
      </c>
      <c r="D79" s="577" t="s">
        <v>191</v>
      </c>
      <c r="E79" s="190">
        <v>2504400</v>
      </c>
      <c r="F79" s="189" t="s">
        <v>361</v>
      </c>
      <c r="G79" s="573" t="s">
        <v>123</v>
      </c>
      <c r="I79" s="237"/>
    </row>
    <row r="80" spans="1:9" s="20" customFormat="1" ht="26.25" customHeight="1">
      <c r="A80" s="188" t="s">
        <v>90</v>
      </c>
      <c r="B80" s="576"/>
      <c r="C80" s="576"/>
      <c r="D80" s="576"/>
      <c r="E80" s="190">
        <v>5843600</v>
      </c>
      <c r="F80" s="189" t="s">
        <v>169</v>
      </c>
      <c r="G80" s="574"/>
      <c r="I80" s="237"/>
    </row>
    <row r="81" spans="1:9" s="20" customFormat="1" ht="26.25" customHeight="1">
      <c r="A81" s="188" t="s">
        <v>66</v>
      </c>
      <c r="B81" s="575" t="s">
        <v>381</v>
      </c>
      <c r="C81" s="581" t="s">
        <v>325</v>
      </c>
      <c r="D81" s="578" t="s">
        <v>191</v>
      </c>
      <c r="E81" s="190">
        <v>1252200</v>
      </c>
      <c r="F81" s="189" t="s">
        <v>361</v>
      </c>
      <c r="G81" s="573" t="s">
        <v>124</v>
      </c>
      <c r="I81" s="237"/>
    </row>
    <row r="82" spans="1:9" s="20" customFormat="1" ht="26.25" customHeight="1">
      <c r="A82" s="188" t="s">
        <v>90</v>
      </c>
      <c r="B82" s="576"/>
      <c r="C82" s="582"/>
      <c r="D82" s="579"/>
      <c r="E82" s="191">
        <v>2921800</v>
      </c>
      <c r="F82" s="189" t="s">
        <v>169</v>
      </c>
      <c r="G82" s="574"/>
      <c r="I82" s="237"/>
    </row>
    <row r="83" spans="1:9" s="20" customFormat="1" ht="26.25" customHeight="1">
      <c r="A83" s="567" t="s">
        <v>79</v>
      </c>
      <c r="B83" s="568"/>
      <c r="C83" s="568"/>
      <c r="D83" s="569"/>
      <c r="E83" s="570">
        <f>SUM(E75:E82)</f>
        <v>41740000</v>
      </c>
      <c r="F83" s="571"/>
      <c r="G83" s="572"/>
    </row>
    <row r="84" spans="1:9" s="20" customFormat="1" ht="26.25" customHeight="1">
      <c r="A84" s="188" t="s">
        <v>66</v>
      </c>
      <c r="B84" s="575" t="s">
        <v>382</v>
      </c>
      <c r="C84" s="575" t="s">
        <v>325</v>
      </c>
      <c r="D84" s="577" t="s">
        <v>184</v>
      </c>
      <c r="E84" s="190">
        <v>4333200</v>
      </c>
      <c r="F84" s="189" t="s">
        <v>361</v>
      </c>
      <c r="G84" s="573" t="s">
        <v>80</v>
      </c>
      <c r="I84" s="237"/>
    </row>
    <row r="85" spans="1:9" s="20" customFormat="1" ht="26.25" customHeight="1">
      <c r="A85" s="188" t="s">
        <v>90</v>
      </c>
      <c r="B85" s="576"/>
      <c r="C85" s="576"/>
      <c r="D85" s="576"/>
      <c r="E85" s="190">
        <v>10110800</v>
      </c>
      <c r="F85" s="189" t="s">
        <v>169</v>
      </c>
      <c r="G85" s="574"/>
      <c r="I85" s="237"/>
    </row>
    <row r="86" spans="1:9" s="20" customFormat="1" ht="26.25" customHeight="1">
      <c r="A86" s="188" t="s">
        <v>66</v>
      </c>
      <c r="B86" s="575" t="s">
        <v>384</v>
      </c>
      <c r="C86" s="575" t="s">
        <v>325</v>
      </c>
      <c r="D86" s="577" t="s">
        <v>184</v>
      </c>
      <c r="E86" s="190">
        <v>3249900</v>
      </c>
      <c r="F86" s="189" t="s">
        <v>361</v>
      </c>
      <c r="G86" s="573" t="s">
        <v>81</v>
      </c>
      <c r="I86" s="237"/>
    </row>
    <row r="87" spans="1:9" s="20" customFormat="1" ht="26.25" customHeight="1">
      <c r="A87" s="188" t="s">
        <v>90</v>
      </c>
      <c r="B87" s="576"/>
      <c r="C87" s="576"/>
      <c r="D87" s="576"/>
      <c r="E87" s="190">
        <v>7583099.9999999991</v>
      </c>
      <c r="F87" s="189" t="s">
        <v>169</v>
      </c>
      <c r="G87" s="574"/>
      <c r="I87" s="237"/>
    </row>
    <row r="88" spans="1:9" s="20" customFormat="1" ht="26.25" customHeight="1">
      <c r="A88" s="188" t="s">
        <v>66</v>
      </c>
      <c r="B88" s="575" t="s">
        <v>380</v>
      </c>
      <c r="C88" s="575" t="s">
        <v>326</v>
      </c>
      <c r="D88" s="577" t="s">
        <v>184</v>
      </c>
      <c r="E88" s="190">
        <v>2166600</v>
      </c>
      <c r="F88" s="189" t="s">
        <v>361</v>
      </c>
      <c r="G88" s="573" t="s">
        <v>123</v>
      </c>
      <c r="I88" s="237"/>
    </row>
    <row r="89" spans="1:9" s="20" customFormat="1" ht="26.25" customHeight="1">
      <c r="A89" s="188" t="s">
        <v>90</v>
      </c>
      <c r="B89" s="576"/>
      <c r="C89" s="576"/>
      <c r="D89" s="576"/>
      <c r="E89" s="190">
        <v>5055400</v>
      </c>
      <c r="F89" s="189" t="s">
        <v>169</v>
      </c>
      <c r="G89" s="574"/>
      <c r="I89" s="237"/>
    </row>
    <row r="90" spans="1:9" s="20" customFormat="1" ht="26.25" customHeight="1">
      <c r="A90" s="188" t="s">
        <v>66</v>
      </c>
      <c r="B90" s="575" t="s">
        <v>381</v>
      </c>
      <c r="C90" s="581" t="s">
        <v>325</v>
      </c>
      <c r="D90" s="578" t="s">
        <v>184</v>
      </c>
      <c r="E90" s="190">
        <v>1083300</v>
      </c>
      <c r="F90" s="189" t="s">
        <v>361</v>
      </c>
      <c r="G90" s="573" t="s">
        <v>124</v>
      </c>
      <c r="I90" s="237"/>
    </row>
    <row r="91" spans="1:9" s="20" customFormat="1" ht="26.25" customHeight="1">
      <c r="A91" s="188" t="s">
        <v>90</v>
      </c>
      <c r="B91" s="576"/>
      <c r="C91" s="582"/>
      <c r="D91" s="579"/>
      <c r="E91" s="191">
        <v>2527700</v>
      </c>
      <c r="F91" s="189" t="s">
        <v>169</v>
      </c>
      <c r="G91" s="574"/>
      <c r="I91" s="237"/>
    </row>
    <row r="92" spans="1:9" s="20" customFormat="1" ht="26.25" customHeight="1">
      <c r="A92" s="567" t="s">
        <v>79</v>
      </c>
      <c r="B92" s="568"/>
      <c r="C92" s="568"/>
      <c r="D92" s="569"/>
      <c r="E92" s="570">
        <f>SUM(E84:E91)</f>
        <v>36110000</v>
      </c>
      <c r="F92" s="571"/>
      <c r="G92" s="572"/>
    </row>
    <row r="93" spans="1:9" s="20" customFormat="1" ht="26.25" customHeight="1">
      <c r="A93" s="188" t="s">
        <v>66</v>
      </c>
      <c r="B93" s="575" t="s">
        <v>382</v>
      </c>
      <c r="C93" s="575" t="s">
        <v>327</v>
      </c>
      <c r="D93" s="577" t="s">
        <v>185</v>
      </c>
      <c r="E93" s="190">
        <v>6454800</v>
      </c>
      <c r="F93" s="189" t="s">
        <v>361</v>
      </c>
      <c r="G93" s="573" t="s">
        <v>80</v>
      </c>
      <c r="I93" s="237"/>
    </row>
    <row r="94" spans="1:9" s="20" customFormat="1" ht="26.25" customHeight="1">
      <c r="A94" s="188" t="s">
        <v>90</v>
      </c>
      <c r="B94" s="576"/>
      <c r="C94" s="576"/>
      <c r="D94" s="576"/>
      <c r="E94" s="190">
        <v>15061199.999999998</v>
      </c>
      <c r="F94" s="189" t="s">
        <v>169</v>
      </c>
      <c r="G94" s="574"/>
      <c r="I94" s="237"/>
    </row>
    <row r="95" spans="1:9" s="20" customFormat="1" ht="26.25" customHeight="1">
      <c r="A95" s="188" t="s">
        <v>66</v>
      </c>
      <c r="B95" s="575" t="s">
        <v>383</v>
      </c>
      <c r="C95" s="575" t="s">
        <v>325</v>
      </c>
      <c r="D95" s="577" t="s">
        <v>185</v>
      </c>
      <c r="E95" s="190">
        <v>4751100</v>
      </c>
      <c r="F95" s="189" t="s">
        <v>361</v>
      </c>
      <c r="G95" s="573" t="s">
        <v>81</v>
      </c>
      <c r="I95" s="237"/>
    </row>
    <row r="96" spans="1:9" s="20" customFormat="1" ht="26.25" customHeight="1">
      <c r="A96" s="188" t="s">
        <v>90</v>
      </c>
      <c r="B96" s="576"/>
      <c r="C96" s="576"/>
      <c r="D96" s="576"/>
      <c r="E96" s="190">
        <v>11085900</v>
      </c>
      <c r="F96" s="189" t="s">
        <v>169</v>
      </c>
      <c r="G96" s="574"/>
      <c r="I96" s="237"/>
    </row>
    <row r="97" spans="1:10" s="20" customFormat="1" ht="26.25" customHeight="1">
      <c r="A97" s="188" t="s">
        <v>66</v>
      </c>
      <c r="B97" s="575" t="s">
        <v>380</v>
      </c>
      <c r="C97" s="575" t="s">
        <v>325</v>
      </c>
      <c r="D97" s="577" t="s">
        <v>185</v>
      </c>
      <c r="E97" s="190">
        <v>3227400</v>
      </c>
      <c r="F97" s="189" t="s">
        <v>361</v>
      </c>
      <c r="G97" s="573" t="s">
        <v>123</v>
      </c>
      <c r="I97" s="237"/>
    </row>
    <row r="98" spans="1:10" s="20" customFormat="1" ht="26.25" customHeight="1">
      <c r="A98" s="188" t="s">
        <v>90</v>
      </c>
      <c r="B98" s="576"/>
      <c r="C98" s="576"/>
      <c r="D98" s="576"/>
      <c r="E98" s="190">
        <v>7530599.9999999991</v>
      </c>
      <c r="F98" s="189" t="s">
        <v>169</v>
      </c>
      <c r="G98" s="574"/>
      <c r="I98" s="237"/>
    </row>
    <row r="99" spans="1:10" s="20" customFormat="1" ht="26.25" customHeight="1">
      <c r="A99" s="188" t="s">
        <v>66</v>
      </c>
      <c r="B99" s="575" t="s">
        <v>381</v>
      </c>
      <c r="C99" s="581" t="s">
        <v>328</v>
      </c>
      <c r="D99" s="578" t="s">
        <v>185</v>
      </c>
      <c r="E99" s="190">
        <v>1703700</v>
      </c>
      <c r="F99" s="189" t="s">
        <v>361</v>
      </c>
      <c r="G99" s="573" t="s">
        <v>124</v>
      </c>
      <c r="I99" s="237"/>
    </row>
    <row r="100" spans="1:10" s="20" customFormat="1" ht="26.25" customHeight="1">
      <c r="A100" s="188" t="s">
        <v>90</v>
      </c>
      <c r="B100" s="576"/>
      <c r="C100" s="582"/>
      <c r="D100" s="579"/>
      <c r="E100" s="191">
        <v>3975299.9999999995</v>
      </c>
      <c r="F100" s="189" t="s">
        <v>169</v>
      </c>
      <c r="G100" s="574"/>
      <c r="I100" s="237"/>
    </row>
    <row r="101" spans="1:10" s="20" customFormat="1" ht="26.25" customHeight="1">
      <c r="A101" s="567" t="s">
        <v>79</v>
      </c>
      <c r="B101" s="568"/>
      <c r="C101" s="568"/>
      <c r="D101" s="569"/>
      <c r="E101" s="570">
        <f>SUM(E93:E100)</f>
        <v>53790000</v>
      </c>
      <c r="F101" s="571"/>
      <c r="G101" s="572"/>
    </row>
    <row r="102" spans="1:10" s="20" customFormat="1" ht="26.25" customHeight="1">
      <c r="A102" s="188" t="s">
        <v>66</v>
      </c>
      <c r="B102" s="575" t="s">
        <v>382</v>
      </c>
      <c r="C102" s="575" t="s">
        <v>325</v>
      </c>
      <c r="D102" s="577" t="s">
        <v>186</v>
      </c>
      <c r="E102" s="190">
        <v>16020000</v>
      </c>
      <c r="F102" s="189" t="s">
        <v>361</v>
      </c>
      <c r="G102" s="573" t="s">
        <v>80</v>
      </c>
      <c r="J102" s="237"/>
    </row>
    <row r="103" spans="1:10" s="20" customFormat="1" ht="26.25" customHeight="1">
      <c r="A103" s="188" t="s">
        <v>90</v>
      </c>
      <c r="B103" s="576"/>
      <c r="C103" s="576"/>
      <c r="D103" s="576"/>
      <c r="E103" s="190">
        <v>37380000</v>
      </c>
      <c r="F103" s="189" t="s">
        <v>169</v>
      </c>
      <c r="G103" s="574"/>
      <c r="J103" s="237"/>
    </row>
    <row r="104" spans="1:10" s="20" customFormat="1" ht="26.25" customHeight="1">
      <c r="A104" s="188" t="s">
        <v>66</v>
      </c>
      <c r="B104" s="575" t="s">
        <v>383</v>
      </c>
      <c r="C104" s="575" t="s">
        <v>325</v>
      </c>
      <c r="D104" s="577" t="s">
        <v>186</v>
      </c>
      <c r="E104" s="190">
        <v>12015000</v>
      </c>
      <c r="F104" s="189" t="s">
        <v>361</v>
      </c>
      <c r="G104" s="573" t="s">
        <v>81</v>
      </c>
      <c r="J104" s="237"/>
    </row>
    <row r="105" spans="1:10" s="20" customFormat="1" ht="26.25" customHeight="1">
      <c r="A105" s="188" t="s">
        <v>90</v>
      </c>
      <c r="B105" s="576"/>
      <c r="C105" s="576"/>
      <c r="D105" s="576"/>
      <c r="E105" s="190">
        <v>28035000</v>
      </c>
      <c r="F105" s="189" t="s">
        <v>169</v>
      </c>
      <c r="G105" s="574"/>
      <c r="J105" s="237"/>
    </row>
    <row r="106" spans="1:10" s="20" customFormat="1" ht="26.25" customHeight="1">
      <c r="A106" s="188" t="s">
        <v>66</v>
      </c>
      <c r="B106" s="575" t="s">
        <v>380</v>
      </c>
      <c r="C106" s="575" t="s">
        <v>325</v>
      </c>
      <c r="D106" s="577" t="s">
        <v>186</v>
      </c>
      <c r="E106" s="190">
        <v>8010000</v>
      </c>
      <c r="F106" s="189" t="s">
        <v>361</v>
      </c>
      <c r="G106" s="573" t="s">
        <v>123</v>
      </c>
      <c r="J106" s="237"/>
    </row>
    <row r="107" spans="1:10" s="20" customFormat="1" ht="26.25" customHeight="1">
      <c r="A107" s="188" t="s">
        <v>90</v>
      </c>
      <c r="B107" s="576"/>
      <c r="C107" s="576"/>
      <c r="D107" s="576"/>
      <c r="E107" s="190">
        <v>18690000</v>
      </c>
      <c r="F107" s="189" t="s">
        <v>169</v>
      </c>
      <c r="G107" s="574"/>
      <c r="J107" s="237"/>
    </row>
    <row r="108" spans="1:10" s="20" customFormat="1" ht="26.25" customHeight="1">
      <c r="A108" s="188" t="s">
        <v>66</v>
      </c>
      <c r="B108" s="575" t="s">
        <v>381</v>
      </c>
      <c r="C108" s="581" t="s">
        <v>325</v>
      </c>
      <c r="D108" s="578" t="s">
        <v>186</v>
      </c>
      <c r="E108" s="190">
        <v>4005000</v>
      </c>
      <c r="F108" s="189" t="s">
        <v>361</v>
      </c>
      <c r="G108" s="573" t="s">
        <v>124</v>
      </c>
      <c r="J108" s="237"/>
    </row>
    <row r="109" spans="1:10" s="20" customFormat="1" ht="26.25" customHeight="1">
      <c r="A109" s="188" t="s">
        <v>90</v>
      </c>
      <c r="B109" s="576"/>
      <c r="C109" s="582"/>
      <c r="D109" s="579"/>
      <c r="E109" s="191">
        <v>9345000</v>
      </c>
      <c r="F109" s="189" t="s">
        <v>169</v>
      </c>
      <c r="G109" s="574"/>
      <c r="J109" s="237"/>
    </row>
    <row r="110" spans="1:10" s="20" customFormat="1" ht="26.25" customHeight="1">
      <c r="A110" s="567" t="s">
        <v>79</v>
      </c>
      <c r="B110" s="568"/>
      <c r="C110" s="568"/>
      <c r="D110" s="569"/>
      <c r="E110" s="570">
        <f>SUM(E102:E109)</f>
        <v>133500000</v>
      </c>
      <c r="F110" s="571"/>
      <c r="G110" s="572"/>
    </row>
    <row r="111" spans="1:10" s="20" customFormat="1" ht="26.25" customHeight="1">
      <c r="A111" s="188" t="s">
        <v>125</v>
      </c>
      <c r="B111" s="575" t="s">
        <v>382</v>
      </c>
      <c r="C111" s="575" t="s">
        <v>329</v>
      </c>
      <c r="D111" s="577" t="s">
        <v>190</v>
      </c>
      <c r="E111" s="187">
        <v>2400000</v>
      </c>
      <c r="F111" s="189" t="s">
        <v>361</v>
      </c>
      <c r="G111" s="573" t="s">
        <v>126</v>
      </c>
    </row>
    <row r="112" spans="1:10" s="20" customFormat="1" ht="26.25" customHeight="1">
      <c r="A112" s="188" t="s">
        <v>165</v>
      </c>
      <c r="B112" s="576"/>
      <c r="C112" s="576"/>
      <c r="D112" s="576"/>
      <c r="E112" s="187">
        <v>5600000</v>
      </c>
      <c r="F112" s="189" t="s">
        <v>169</v>
      </c>
      <c r="G112" s="574"/>
    </row>
    <row r="113" spans="1:8" s="20" customFormat="1" ht="26.25" customHeight="1">
      <c r="A113" s="188" t="s">
        <v>121</v>
      </c>
      <c r="B113" s="575" t="s">
        <v>383</v>
      </c>
      <c r="C113" s="575" t="s">
        <v>325</v>
      </c>
      <c r="D113" s="577" t="s">
        <v>190</v>
      </c>
      <c r="E113" s="187">
        <v>1800000</v>
      </c>
      <c r="F113" s="189" t="s">
        <v>361</v>
      </c>
      <c r="G113" s="573" t="s">
        <v>119</v>
      </c>
    </row>
    <row r="114" spans="1:8" s="20" customFormat="1" ht="26.25" customHeight="1">
      <c r="A114" s="188" t="s">
        <v>165</v>
      </c>
      <c r="B114" s="576"/>
      <c r="C114" s="576"/>
      <c r="D114" s="576"/>
      <c r="E114" s="187">
        <v>4200000</v>
      </c>
      <c r="F114" s="189" t="s">
        <v>169</v>
      </c>
      <c r="G114" s="574"/>
    </row>
    <row r="115" spans="1:8" s="20" customFormat="1" ht="26.25" customHeight="1">
      <c r="A115" s="188" t="s">
        <v>69</v>
      </c>
      <c r="B115" s="575" t="s">
        <v>380</v>
      </c>
      <c r="C115" s="575" t="s">
        <v>325</v>
      </c>
      <c r="D115" s="577" t="s">
        <v>192</v>
      </c>
      <c r="E115" s="187">
        <v>1200000</v>
      </c>
      <c r="F115" s="189" t="s">
        <v>361</v>
      </c>
      <c r="G115" s="573" t="s">
        <v>120</v>
      </c>
    </row>
    <row r="116" spans="1:8" s="20" customFormat="1" ht="26.25" customHeight="1">
      <c r="A116" s="188" t="s">
        <v>165</v>
      </c>
      <c r="B116" s="576"/>
      <c r="C116" s="576"/>
      <c r="D116" s="576"/>
      <c r="E116" s="187">
        <v>2800000</v>
      </c>
      <c r="F116" s="189" t="s">
        <v>169</v>
      </c>
      <c r="G116" s="574"/>
    </row>
    <row r="117" spans="1:8" s="20" customFormat="1" ht="26.25" customHeight="1">
      <c r="A117" s="188" t="s">
        <v>66</v>
      </c>
      <c r="B117" s="575" t="s">
        <v>381</v>
      </c>
      <c r="C117" s="575" t="s">
        <v>330</v>
      </c>
      <c r="D117" s="577" t="s">
        <v>190</v>
      </c>
      <c r="E117" s="187">
        <v>600000</v>
      </c>
      <c r="F117" s="189" t="s">
        <v>361</v>
      </c>
      <c r="G117" s="573" t="s">
        <v>166</v>
      </c>
    </row>
    <row r="118" spans="1:8" s="20" customFormat="1" ht="26.25" customHeight="1">
      <c r="A118" s="188" t="s">
        <v>165</v>
      </c>
      <c r="B118" s="576"/>
      <c r="C118" s="576"/>
      <c r="D118" s="576"/>
      <c r="E118" s="187">
        <v>1400000</v>
      </c>
      <c r="F118" s="189" t="s">
        <v>169</v>
      </c>
      <c r="G118" s="574"/>
    </row>
    <row r="119" spans="1:8" s="20" customFormat="1" ht="26.25" customHeight="1">
      <c r="A119" s="567" t="s">
        <v>100</v>
      </c>
      <c r="B119" s="568"/>
      <c r="C119" s="568"/>
      <c r="D119" s="569"/>
      <c r="E119" s="570">
        <f>SUM(E111:E118)</f>
        <v>20000000</v>
      </c>
      <c r="F119" s="571"/>
      <c r="G119" s="572"/>
    </row>
    <row r="120" spans="1:8" s="20" customFormat="1" ht="26.25" customHeight="1">
      <c r="A120" s="188" t="s">
        <v>69</v>
      </c>
      <c r="B120" s="575" t="s">
        <v>350</v>
      </c>
      <c r="C120" s="575" t="s">
        <v>290</v>
      </c>
      <c r="D120" s="575" t="s">
        <v>287</v>
      </c>
      <c r="E120" s="190">
        <v>17473200</v>
      </c>
      <c r="F120" s="189" t="s">
        <v>374</v>
      </c>
      <c r="G120" s="573" t="s">
        <v>126</v>
      </c>
      <c r="H120" s="22"/>
    </row>
    <row r="121" spans="1:8" s="20" customFormat="1" ht="26.25" customHeight="1">
      <c r="A121" s="188" t="s">
        <v>165</v>
      </c>
      <c r="B121" s="580"/>
      <c r="C121" s="580"/>
      <c r="D121" s="580"/>
      <c r="E121" s="190">
        <v>20385400</v>
      </c>
      <c r="F121" s="189" t="s">
        <v>169</v>
      </c>
      <c r="G121" s="583"/>
      <c r="H121" s="22"/>
    </row>
    <row r="122" spans="1:8" s="20" customFormat="1" ht="26.25" customHeight="1">
      <c r="A122" s="188" t="s">
        <v>164</v>
      </c>
      <c r="B122" s="576"/>
      <c r="C122" s="576"/>
      <c r="D122" s="576"/>
      <c r="E122" s="190">
        <v>20385400</v>
      </c>
      <c r="F122" s="192" t="s">
        <v>168</v>
      </c>
      <c r="G122" s="574"/>
      <c r="H122" s="22"/>
    </row>
    <row r="123" spans="1:8" s="20" customFormat="1" ht="26.25" customHeight="1">
      <c r="A123" s="188" t="s">
        <v>69</v>
      </c>
      <c r="B123" s="575" t="s">
        <v>376</v>
      </c>
      <c r="C123" s="575" t="s">
        <v>290</v>
      </c>
      <c r="D123" s="575" t="s">
        <v>287</v>
      </c>
      <c r="E123" s="190">
        <v>17473200</v>
      </c>
      <c r="F123" s="189" t="s">
        <v>374</v>
      </c>
      <c r="G123" s="573" t="s">
        <v>81</v>
      </c>
      <c r="H123" s="22"/>
    </row>
    <row r="124" spans="1:8" s="20" customFormat="1" ht="26.25" customHeight="1">
      <c r="A124" s="188" t="s">
        <v>165</v>
      </c>
      <c r="B124" s="580"/>
      <c r="C124" s="580"/>
      <c r="D124" s="580"/>
      <c r="E124" s="190">
        <v>20385400</v>
      </c>
      <c r="F124" s="189" t="s">
        <v>169</v>
      </c>
      <c r="G124" s="583"/>
      <c r="H124" s="22"/>
    </row>
    <row r="125" spans="1:8" s="20" customFormat="1" ht="26.25" customHeight="1">
      <c r="A125" s="188" t="s">
        <v>164</v>
      </c>
      <c r="B125" s="576"/>
      <c r="C125" s="576"/>
      <c r="D125" s="576"/>
      <c r="E125" s="190">
        <v>20385400</v>
      </c>
      <c r="F125" s="192" t="s">
        <v>168</v>
      </c>
      <c r="G125" s="574"/>
      <c r="H125" s="22"/>
    </row>
    <row r="126" spans="1:8" s="20" customFormat="1" ht="26.25" customHeight="1">
      <c r="A126" s="188" t="s">
        <v>69</v>
      </c>
      <c r="B126" s="575" t="s">
        <v>377</v>
      </c>
      <c r="C126" s="575" t="s">
        <v>87</v>
      </c>
      <c r="D126" s="575" t="s">
        <v>378</v>
      </c>
      <c r="E126" s="190">
        <v>17473200</v>
      </c>
      <c r="F126" s="189" t="s">
        <v>374</v>
      </c>
      <c r="G126" s="573" t="s">
        <v>82</v>
      </c>
      <c r="H126" s="22"/>
    </row>
    <row r="127" spans="1:8" s="20" customFormat="1" ht="26.25" customHeight="1">
      <c r="A127" s="188" t="s">
        <v>165</v>
      </c>
      <c r="B127" s="580"/>
      <c r="C127" s="580"/>
      <c r="D127" s="580"/>
      <c r="E127" s="190">
        <v>20385400</v>
      </c>
      <c r="F127" s="189" t="s">
        <v>169</v>
      </c>
      <c r="G127" s="583"/>
      <c r="H127" s="22"/>
    </row>
    <row r="128" spans="1:8" s="20" customFormat="1" ht="26.25" customHeight="1">
      <c r="A128" s="188" t="s">
        <v>164</v>
      </c>
      <c r="B128" s="576"/>
      <c r="C128" s="576"/>
      <c r="D128" s="576"/>
      <c r="E128" s="190">
        <v>20385400</v>
      </c>
      <c r="F128" s="192" t="s">
        <v>168</v>
      </c>
      <c r="G128" s="574"/>
      <c r="H128" s="22"/>
    </row>
    <row r="129" spans="1:9" s="20" customFormat="1" ht="26.25" customHeight="1">
      <c r="A129" s="188" t="s">
        <v>69</v>
      </c>
      <c r="B129" s="575" t="s">
        <v>379</v>
      </c>
      <c r="C129" s="575" t="s">
        <v>322</v>
      </c>
      <c r="D129" s="575" t="s">
        <v>287</v>
      </c>
      <c r="E129" s="190">
        <v>17472600</v>
      </c>
      <c r="F129" s="189" t="s">
        <v>374</v>
      </c>
      <c r="G129" s="573" t="s">
        <v>124</v>
      </c>
      <c r="H129" s="22"/>
      <c r="I129" s="237"/>
    </row>
    <row r="130" spans="1:9" s="20" customFormat="1" ht="26.25" customHeight="1">
      <c r="A130" s="188" t="s">
        <v>165</v>
      </c>
      <c r="B130" s="580"/>
      <c r="C130" s="580"/>
      <c r="D130" s="580"/>
      <c r="E130" s="190">
        <v>20384700</v>
      </c>
      <c r="F130" s="189" t="s">
        <v>169</v>
      </c>
      <c r="G130" s="583"/>
      <c r="H130" s="22"/>
      <c r="I130" s="237"/>
    </row>
    <row r="131" spans="1:9" s="20" customFormat="1" ht="26.25" customHeight="1">
      <c r="A131" s="188" t="s">
        <v>164</v>
      </c>
      <c r="B131" s="576"/>
      <c r="C131" s="576"/>
      <c r="D131" s="576"/>
      <c r="E131" s="190">
        <v>20384700</v>
      </c>
      <c r="F131" s="192" t="s">
        <v>168</v>
      </c>
      <c r="G131" s="574"/>
      <c r="H131" s="22"/>
      <c r="I131" s="237"/>
    </row>
    <row r="132" spans="1:9" s="20" customFormat="1" ht="26.25" customHeight="1">
      <c r="A132" s="567" t="s">
        <v>100</v>
      </c>
      <c r="B132" s="568"/>
      <c r="C132" s="568"/>
      <c r="D132" s="569"/>
      <c r="E132" s="570">
        <f>SUM(E120:E131)</f>
        <v>232974000</v>
      </c>
      <c r="F132" s="571"/>
      <c r="G132" s="572"/>
    </row>
    <row r="133" spans="1:9" s="20" customFormat="1" ht="26.25" customHeight="1">
      <c r="A133" s="188" t="s">
        <v>90</v>
      </c>
      <c r="B133" s="575" t="s">
        <v>445</v>
      </c>
      <c r="C133" s="244" t="s">
        <v>294</v>
      </c>
      <c r="D133" s="577" t="s">
        <v>446</v>
      </c>
      <c r="E133" s="261">
        <v>7315250</v>
      </c>
      <c r="F133" s="189" t="s">
        <v>169</v>
      </c>
      <c r="G133" s="573" t="s">
        <v>205</v>
      </c>
    </row>
    <row r="134" spans="1:9" s="20" customFormat="1" ht="26.25" customHeight="1">
      <c r="A134" s="188" t="s">
        <v>203</v>
      </c>
      <c r="B134" s="576"/>
      <c r="C134" s="244" t="s">
        <v>295</v>
      </c>
      <c r="D134" s="584"/>
      <c r="E134" s="261">
        <v>5844750</v>
      </c>
      <c r="F134" s="189" t="s">
        <v>204</v>
      </c>
      <c r="G134" s="574"/>
    </row>
    <row r="135" spans="1:9" s="20" customFormat="1" ht="26.25" customHeight="1">
      <c r="A135" s="188" t="s">
        <v>90</v>
      </c>
      <c r="B135" s="575" t="s">
        <v>447</v>
      </c>
      <c r="C135" s="244" t="s">
        <v>295</v>
      </c>
      <c r="D135" s="577" t="s">
        <v>297</v>
      </c>
      <c r="E135" s="190">
        <v>7298850</v>
      </c>
      <c r="F135" s="189" t="s">
        <v>169</v>
      </c>
      <c r="G135" s="573" t="s">
        <v>206</v>
      </c>
    </row>
    <row r="136" spans="1:9" s="20" customFormat="1" ht="26.25" customHeight="1">
      <c r="A136" s="188" t="s">
        <v>203</v>
      </c>
      <c r="B136" s="576"/>
      <c r="C136" s="244" t="s">
        <v>295</v>
      </c>
      <c r="D136" s="584"/>
      <c r="E136" s="190">
        <v>5931150</v>
      </c>
      <c r="F136" s="189" t="s">
        <v>204</v>
      </c>
      <c r="G136" s="574"/>
    </row>
    <row r="137" spans="1:9" s="20" customFormat="1" ht="26.25" customHeight="1">
      <c r="A137" s="188" t="s">
        <v>90</v>
      </c>
      <c r="B137" s="575" t="s">
        <v>448</v>
      </c>
      <c r="C137" s="244" t="s">
        <v>295</v>
      </c>
      <c r="D137" s="575" t="s">
        <v>297</v>
      </c>
      <c r="E137" s="190">
        <v>9133920</v>
      </c>
      <c r="F137" s="189" t="s">
        <v>169</v>
      </c>
      <c r="G137" s="573" t="s">
        <v>208</v>
      </c>
    </row>
    <row r="138" spans="1:9" s="20" customFormat="1" ht="26.25" customHeight="1">
      <c r="A138" s="188" t="s">
        <v>207</v>
      </c>
      <c r="B138" s="576"/>
      <c r="C138" s="244" t="s">
        <v>298</v>
      </c>
      <c r="D138" s="576"/>
      <c r="E138" s="190">
        <v>6639780</v>
      </c>
      <c r="F138" s="189" t="s">
        <v>204</v>
      </c>
      <c r="G138" s="574"/>
    </row>
    <row r="139" spans="1:9" s="20" customFormat="1" ht="26.25" customHeight="1">
      <c r="A139" s="188" t="s">
        <v>90</v>
      </c>
      <c r="B139" s="575" t="s">
        <v>449</v>
      </c>
      <c r="C139" s="244" t="s">
        <v>295</v>
      </c>
      <c r="D139" s="575" t="s">
        <v>296</v>
      </c>
      <c r="E139" s="190">
        <v>6925980</v>
      </c>
      <c r="F139" s="189" t="s">
        <v>169</v>
      </c>
      <c r="G139" s="573" t="s">
        <v>209</v>
      </c>
    </row>
    <row r="140" spans="1:9" s="20" customFormat="1" ht="26.25" customHeight="1">
      <c r="A140" s="188" t="s">
        <v>207</v>
      </c>
      <c r="B140" s="576"/>
      <c r="C140" s="244" t="s">
        <v>295</v>
      </c>
      <c r="D140" s="576"/>
      <c r="E140" s="191">
        <v>5236320</v>
      </c>
      <c r="F140" s="189" t="s">
        <v>70</v>
      </c>
      <c r="G140" s="574"/>
    </row>
    <row r="141" spans="1:9" s="20" customFormat="1" ht="26.25" customHeight="1">
      <c r="A141" s="567" t="s">
        <v>99</v>
      </c>
      <c r="B141" s="568"/>
      <c r="C141" s="568"/>
      <c r="D141" s="569"/>
      <c r="E141" s="570">
        <f>SUM(E133:E140)</f>
        <v>54326000</v>
      </c>
      <c r="F141" s="571"/>
      <c r="G141" s="572"/>
    </row>
    <row r="142" spans="1:9" s="20" customFormat="1" ht="26.25" customHeight="1">
      <c r="A142" s="188" t="s">
        <v>90</v>
      </c>
      <c r="B142" s="575" t="s">
        <v>400</v>
      </c>
      <c r="C142" s="575" t="s">
        <v>87</v>
      </c>
      <c r="D142" s="577" t="s">
        <v>401</v>
      </c>
      <c r="E142" s="243">
        <v>14883000</v>
      </c>
      <c r="F142" s="192" t="s">
        <v>169</v>
      </c>
      <c r="G142" s="573" t="s">
        <v>126</v>
      </c>
      <c r="H142" s="22"/>
    </row>
    <row r="143" spans="1:9" s="20" customFormat="1" ht="26.25" customHeight="1">
      <c r="A143" s="188" t="s">
        <v>93</v>
      </c>
      <c r="B143" s="576"/>
      <c r="C143" s="576"/>
      <c r="D143" s="576"/>
      <c r="E143" s="243">
        <v>14883000</v>
      </c>
      <c r="F143" s="189" t="s">
        <v>70</v>
      </c>
      <c r="G143" s="574"/>
      <c r="H143" s="22"/>
    </row>
    <row r="144" spans="1:9" s="20" customFormat="1" ht="26.25" customHeight="1">
      <c r="A144" s="188" t="s">
        <v>251</v>
      </c>
      <c r="B144" s="575" t="s">
        <v>402</v>
      </c>
      <c r="C144" s="575" t="s">
        <v>87</v>
      </c>
      <c r="D144" s="577" t="s">
        <v>401</v>
      </c>
      <c r="E144" s="243">
        <v>7441180</v>
      </c>
      <c r="F144" s="192" t="s">
        <v>169</v>
      </c>
      <c r="G144" s="573" t="s">
        <v>119</v>
      </c>
      <c r="H144" s="22"/>
    </row>
    <row r="145" spans="1:8" s="20" customFormat="1" ht="26.25" customHeight="1">
      <c r="A145" s="188" t="s">
        <v>93</v>
      </c>
      <c r="B145" s="576"/>
      <c r="C145" s="576"/>
      <c r="D145" s="576"/>
      <c r="E145" s="243">
        <v>7441180</v>
      </c>
      <c r="F145" s="189" t="s">
        <v>70</v>
      </c>
      <c r="G145" s="574"/>
      <c r="H145" s="22"/>
    </row>
    <row r="146" spans="1:8" s="20" customFormat="1" ht="26.25" customHeight="1">
      <c r="A146" s="188" t="s">
        <v>90</v>
      </c>
      <c r="B146" s="575" t="s">
        <v>403</v>
      </c>
      <c r="C146" s="575" t="s">
        <v>87</v>
      </c>
      <c r="D146" s="577" t="s">
        <v>401</v>
      </c>
      <c r="E146" s="243">
        <v>7441500</v>
      </c>
      <c r="F146" s="192" t="s">
        <v>169</v>
      </c>
      <c r="G146" s="573" t="s">
        <v>120</v>
      </c>
      <c r="H146" s="22"/>
    </row>
    <row r="147" spans="1:8" s="20" customFormat="1" ht="26.25" customHeight="1">
      <c r="A147" s="188" t="s">
        <v>93</v>
      </c>
      <c r="B147" s="576"/>
      <c r="C147" s="576"/>
      <c r="D147" s="576"/>
      <c r="E147" s="243">
        <v>7441500</v>
      </c>
      <c r="F147" s="189" t="s">
        <v>70</v>
      </c>
      <c r="G147" s="574"/>
      <c r="H147" s="22"/>
    </row>
    <row r="148" spans="1:8" s="20" customFormat="1" ht="26.25" customHeight="1">
      <c r="A148" s="188" t="s">
        <v>405</v>
      </c>
      <c r="B148" s="575" t="s">
        <v>404</v>
      </c>
      <c r="C148" s="575" t="s">
        <v>87</v>
      </c>
      <c r="D148" s="577" t="s">
        <v>401</v>
      </c>
      <c r="E148" s="243">
        <v>6328320</v>
      </c>
      <c r="F148" s="192" t="s">
        <v>406</v>
      </c>
      <c r="G148" s="573" t="s">
        <v>399</v>
      </c>
      <c r="H148" s="22"/>
    </row>
    <row r="149" spans="1:8" s="20" customFormat="1" ht="26.25" customHeight="1">
      <c r="A149" s="188" t="s">
        <v>93</v>
      </c>
      <c r="B149" s="576"/>
      <c r="C149" s="576"/>
      <c r="D149" s="576"/>
      <c r="E149" s="243">
        <v>7168320</v>
      </c>
      <c r="F149" s="189" t="s">
        <v>70</v>
      </c>
      <c r="G149" s="574"/>
      <c r="H149" s="22"/>
    </row>
    <row r="150" spans="1:8" s="20" customFormat="1" ht="26.25" customHeight="1">
      <c r="A150" s="567" t="s">
        <v>79</v>
      </c>
      <c r="B150" s="568"/>
      <c r="C150" s="568"/>
      <c r="D150" s="569"/>
      <c r="E150" s="570">
        <f>SUM(E142:E149)</f>
        <v>73028000</v>
      </c>
      <c r="F150" s="571"/>
      <c r="G150" s="572"/>
    </row>
    <row r="151" spans="1:8" s="20" customFormat="1" ht="26.25" customHeight="1">
      <c r="A151" s="188" t="s">
        <v>174</v>
      </c>
      <c r="B151" s="244" t="s">
        <v>400</v>
      </c>
      <c r="C151" s="244" t="s">
        <v>87</v>
      </c>
      <c r="D151" s="240" t="s">
        <v>410</v>
      </c>
      <c r="E151" s="187">
        <v>7671000</v>
      </c>
      <c r="F151" s="192" t="s">
        <v>173</v>
      </c>
      <c r="G151" s="245" t="s">
        <v>126</v>
      </c>
    </row>
    <row r="152" spans="1:8" s="20" customFormat="1" ht="26.25" customHeight="1">
      <c r="A152" s="188" t="s">
        <v>174</v>
      </c>
      <c r="B152" s="244" t="s">
        <v>402</v>
      </c>
      <c r="C152" s="244" t="s">
        <v>87</v>
      </c>
      <c r="D152" s="240" t="s">
        <v>410</v>
      </c>
      <c r="E152" s="187">
        <v>3835600</v>
      </c>
      <c r="F152" s="192" t="s">
        <v>173</v>
      </c>
      <c r="G152" s="245" t="s">
        <v>119</v>
      </c>
    </row>
    <row r="153" spans="1:8" s="20" customFormat="1" ht="26.25" customHeight="1">
      <c r="A153" s="188" t="s">
        <v>174</v>
      </c>
      <c r="B153" s="244" t="s">
        <v>411</v>
      </c>
      <c r="C153" s="244" t="s">
        <v>87</v>
      </c>
      <c r="D153" s="240" t="s">
        <v>410</v>
      </c>
      <c r="E153" s="187">
        <v>3835700</v>
      </c>
      <c r="F153" s="192" t="s">
        <v>173</v>
      </c>
      <c r="G153" s="245" t="s">
        <v>175</v>
      </c>
    </row>
    <row r="154" spans="1:8" s="20" customFormat="1" ht="26.25" customHeight="1">
      <c r="A154" s="188" t="s">
        <v>90</v>
      </c>
      <c r="B154" s="244" t="s">
        <v>404</v>
      </c>
      <c r="C154" s="244" t="s">
        <v>87</v>
      </c>
      <c r="D154" s="240" t="s">
        <v>410</v>
      </c>
      <c r="E154" s="187">
        <v>3835700</v>
      </c>
      <c r="F154" s="192" t="s">
        <v>169</v>
      </c>
      <c r="G154" s="245" t="s">
        <v>399</v>
      </c>
    </row>
    <row r="155" spans="1:8" s="20" customFormat="1" ht="26.25" customHeight="1">
      <c r="A155" s="567" t="s">
        <v>79</v>
      </c>
      <c r="B155" s="568"/>
      <c r="C155" s="568"/>
      <c r="D155" s="569"/>
      <c r="E155" s="570">
        <f>SUM(E151:E154)</f>
        <v>19178000</v>
      </c>
      <c r="F155" s="571"/>
      <c r="G155" s="572"/>
    </row>
    <row r="156" spans="1:8" s="20" customFormat="1" ht="26.25" customHeight="1">
      <c r="A156" s="188" t="s">
        <v>90</v>
      </c>
      <c r="B156" s="244" t="s">
        <v>400</v>
      </c>
      <c r="C156" s="244" t="s">
        <v>87</v>
      </c>
      <c r="D156" s="240" t="s">
        <v>412</v>
      </c>
      <c r="E156" s="243">
        <v>1250000</v>
      </c>
      <c r="F156" s="192" t="s">
        <v>173</v>
      </c>
      <c r="G156" s="245" t="s">
        <v>256</v>
      </c>
    </row>
    <row r="157" spans="1:8" s="20" customFormat="1" ht="26.25" customHeight="1">
      <c r="A157" s="188" t="s">
        <v>90</v>
      </c>
      <c r="B157" s="244" t="s">
        <v>402</v>
      </c>
      <c r="C157" s="244" t="s">
        <v>87</v>
      </c>
      <c r="D157" s="240" t="s">
        <v>412</v>
      </c>
      <c r="E157" s="243">
        <v>625000</v>
      </c>
      <c r="F157" s="192" t="s">
        <v>169</v>
      </c>
      <c r="G157" s="245" t="s">
        <v>258</v>
      </c>
    </row>
    <row r="158" spans="1:8" s="20" customFormat="1" ht="26.25" customHeight="1">
      <c r="A158" s="188" t="s">
        <v>90</v>
      </c>
      <c r="B158" s="240" t="s">
        <v>411</v>
      </c>
      <c r="C158" s="240" t="s">
        <v>257</v>
      </c>
      <c r="D158" s="240" t="s">
        <v>412</v>
      </c>
      <c r="E158" s="243">
        <v>625000</v>
      </c>
      <c r="F158" s="192" t="s">
        <v>169</v>
      </c>
      <c r="G158" s="245" t="s">
        <v>259</v>
      </c>
    </row>
    <row r="159" spans="1:8" s="20" customFormat="1" ht="26.25" customHeight="1">
      <c r="A159" s="188" t="s">
        <v>90</v>
      </c>
      <c r="B159" s="240" t="s">
        <v>404</v>
      </c>
      <c r="C159" s="240" t="s">
        <v>257</v>
      </c>
      <c r="D159" s="240" t="s">
        <v>412</v>
      </c>
      <c r="E159" s="243">
        <v>625000</v>
      </c>
      <c r="F159" s="192" t="s">
        <v>169</v>
      </c>
      <c r="G159" s="245" t="s">
        <v>260</v>
      </c>
    </row>
    <row r="160" spans="1:8" s="20" customFormat="1" ht="26.25" customHeight="1">
      <c r="A160" s="567" t="s">
        <v>79</v>
      </c>
      <c r="B160" s="568"/>
      <c r="C160" s="568"/>
      <c r="D160" s="569"/>
      <c r="E160" s="589">
        <f>SUM(E156:E159)</f>
        <v>3125000</v>
      </c>
      <c r="F160" s="590"/>
      <c r="G160" s="591"/>
    </row>
    <row r="161" spans="1:7" s="20" customFormat="1" ht="26.25" customHeight="1">
      <c r="A161" s="188" t="s">
        <v>90</v>
      </c>
      <c r="B161" s="244" t="s">
        <v>354</v>
      </c>
      <c r="C161" s="244" t="s">
        <v>85</v>
      </c>
      <c r="D161" s="258" t="s">
        <v>177</v>
      </c>
      <c r="E161" s="187">
        <v>39541860</v>
      </c>
      <c r="F161" s="189" t="s">
        <v>169</v>
      </c>
      <c r="G161" s="245" t="s">
        <v>176</v>
      </c>
    </row>
    <row r="162" spans="1:7" s="20" customFormat="1" ht="26.25" customHeight="1">
      <c r="A162" s="188" t="s">
        <v>90</v>
      </c>
      <c r="B162" s="244" t="s">
        <v>475</v>
      </c>
      <c r="C162" s="244" t="s">
        <v>122</v>
      </c>
      <c r="D162" s="258" t="s">
        <v>76</v>
      </c>
      <c r="E162" s="187">
        <v>29656380</v>
      </c>
      <c r="F162" s="189" t="s">
        <v>169</v>
      </c>
      <c r="G162" s="245" t="s">
        <v>131</v>
      </c>
    </row>
    <row r="163" spans="1:7" s="20" customFormat="1" ht="26.25" customHeight="1">
      <c r="A163" s="188" t="s">
        <v>90</v>
      </c>
      <c r="B163" s="244" t="s">
        <v>476</v>
      </c>
      <c r="C163" s="244" t="s">
        <v>85</v>
      </c>
      <c r="D163" s="258" t="s">
        <v>76</v>
      </c>
      <c r="E163" s="187">
        <v>19770930</v>
      </c>
      <c r="F163" s="189" t="s">
        <v>169</v>
      </c>
      <c r="G163" s="245" t="s">
        <v>120</v>
      </c>
    </row>
    <row r="164" spans="1:7" s="20" customFormat="1" ht="26.25" customHeight="1">
      <c r="A164" s="188" t="s">
        <v>90</v>
      </c>
      <c r="B164" s="244" t="s">
        <v>404</v>
      </c>
      <c r="C164" s="244" t="s">
        <v>85</v>
      </c>
      <c r="D164" s="258" t="s">
        <v>178</v>
      </c>
      <c r="E164" s="187">
        <v>9885460</v>
      </c>
      <c r="F164" s="189" t="s">
        <v>169</v>
      </c>
      <c r="G164" s="245" t="s">
        <v>132</v>
      </c>
    </row>
    <row r="165" spans="1:7" s="20" customFormat="1" ht="26.25" customHeight="1">
      <c r="A165" s="567" t="s">
        <v>100</v>
      </c>
      <c r="B165" s="568"/>
      <c r="C165" s="568"/>
      <c r="D165" s="569"/>
      <c r="E165" s="570">
        <f>SUM(E161:E164)</f>
        <v>98854630</v>
      </c>
      <c r="F165" s="571"/>
      <c r="G165" s="572"/>
    </row>
    <row r="166" spans="1:7" s="20" customFormat="1" ht="26.25" customHeight="1">
      <c r="A166" s="188" t="s">
        <v>90</v>
      </c>
      <c r="B166" s="575" t="s">
        <v>473</v>
      </c>
      <c r="C166" s="575" t="s">
        <v>290</v>
      </c>
      <c r="D166" s="575" t="s">
        <v>291</v>
      </c>
      <c r="E166" s="187">
        <v>1477800</v>
      </c>
      <c r="F166" s="189" t="s">
        <v>173</v>
      </c>
      <c r="G166" s="573" t="s">
        <v>193</v>
      </c>
    </row>
    <row r="167" spans="1:7" s="20" customFormat="1" ht="26.25" customHeight="1">
      <c r="A167" s="188" t="s">
        <v>93</v>
      </c>
      <c r="B167" s="576"/>
      <c r="C167" s="576"/>
      <c r="D167" s="576"/>
      <c r="E167" s="187">
        <v>1177800</v>
      </c>
      <c r="F167" s="189" t="s">
        <v>134</v>
      </c>
      <c r="G167" s="574"/>
    </row>
    <row r="168" spans="1:7" s="20" customFormat="1" ht="26.25" customHeight="1">
      <c r="A168" s="188" t="s">
        <v>90</v>
      </c>
      <c r="B168" s="575" t="s">
        <v>474</v>
      </c>
      <c r="C168" s="575" t="s">
        <v>290</v>
      </c>
      <c r="D168" s="575" t="s">
        <v>291</v>
      </c>
      <c r="E168" s="187">
        <v>1477800</v>
      </c>
      <c r="F168" s="189" t="s">
        <v>169</v>
      </c>
      <c r="G168" s="573" t="s">
        <v>200</v>
      </c>
    </row>
    <row r="169" spans="1:7" s="20" customFormat="1" ht="26.25" customHeight="1">
      <c r="A169" s="188" t="s">
        <v>93</v>
      </c>
      <c r="B169" s="576"/>
      <c r="C169" s="576"/>
      <c r="D169" s="576"/>
      <c r="E169" s="187">
        <v>1177800</v>
      </c>
      <c r="F169" s="189" t="s">
        <v>70</v>
      </c>
      <c r="G169" s="574"/>
    </row>
    <row r="170" spans="1:7" s="20" customFormat="1" ht="26.25" customHeight="1">
      <c r="A170" s="188" t="s">
        <v>90</v>
      </c>
      <c r="B170" s="575" t="s">
        <v>448</v>
      </c>
      <c r="C170" s="575" t="s">
        <v>290</v>
      </c>
      <c r="D170" s="575" t="s">
        <v>291</v>
      </c>
      <c r="E170" s="187">
        <v>1477800</v>
      </c>
      <c r="F170" s="189" t="s">
        <v>169</v>
      </c>
      <c r="G170" s="573" t="s">
        <v>197</v>
      </c>
    </row>
    <row r="171" spans="1:7" s="20" customFormat="1" ht="26.25" customHeight="1">
      <c r="A171" s="188" t="s">
        <v>93</v>
      </c>
      <c r="B171" s="576"/>
      <c r="C171" s="576"/>
      <c r="D171" s="576"/>
      <c r="E171" s="187">
        <v>1177800</v>
      </c>
      <c r="F171" s="189" t="s">
        <v>70</v>
      </c>
      <c r="G171" s="574"/>
    </row>
    <row r="172" spans="1:7" s="20" customFormat="1" ht="26.25" customHeight="1">
      <c r="A172" s="188" t="s">
        <v>90</v>
      </c>
      <c r="B172" s="575" t="s">
        <v>463</v>
      </c>
      <c r="C172" s="575" t="s">
        <v>290</v>
      </c>
      <c r="D172" s="575" t="s">
        <v>291</v>
      </c>
      <c r="E172" s="187">
        <v>1477800</v>
      </c>
      <c r="F172" s="189" t="s">
        <v>173</v>
      </c>
      <c r="G172" s="573" t="s">
        <v>209</v>
      </c>
    </row>
    <row r="173" spans="1:7" s="20" customFormat="1" ht="26.25" customHeight="1">
      <c r="A173" s="188" t="s">
        <v>93</v>
      </c>
      <c r="B173" s="576"/>
      <c r="C173" s="576"/>
      <c r="D173" s="576"/>
      <c r="E173" s="187">
        <v>1177800</v>
      </c>
      <c r="F173" s="189" t="s">
        <v>70</v>
      </c>
      <c r="G173" s="574"/>
    </row>
    <row r="174" spans="1:7" s="20" customFormat="1" ht="26.25" customHeight="1">
      <c r="A174" s="567" t="s">
        <v>100</v>
      </c>
      <c r="B174" s="568"/>
      <c r="C174" s="568"/>
      <c r="D174" s="569"/>
      <c r="E174" s="570">
        <f>SUM(E166:E173)</f>
        <v>10622400</v>
      </c>
      <c r="F174" s="571"/>
      <c r="G174" s="572"/>
    </row>
    <row r="175" spans="1:7" s="20" customFormat="1" ht="26.25" customHeight="1">
      <c r="A175" s="188" t="s">
        <v>93</v>
      </c>
      <c r="B175" s="244" t="s">
        <v>461</v>
      </c>
      <c r="C175" s="244" t="s">
        <v>301</v>
      </c>
      <c r="D175" s="258" t="s">
        <v>444</v>
      </c>
      <c r="E175" s="187">
        <v>11260000</v>
      </c>
      <c r="F175" s="189" t="s">
        <v>71</v>
      </c>
      <c r="G175" s="245" t="s">
        <v>80</v>
      </c>
    </row>
    <row r="176" spans="1:7" s="20" customFormat="1" ht="26.25" customHeight="1">
      <c r="A176" s="188" t="s">
        <v>93</v>
      </c>
      <c r="B176" s="244" t="s">
        <v>462</v>
      </c>
      <c r="C176" s="244" t="s">
        <v>87</v>
      </c>
      <c r="D176" s="258" t="s">
        <v>444</v>
      </c>
      <c r="E176" s="187">
        <v>11260000</v>
      </c>
      <c r="F176" s="189" t="s">
        <v>129</v>
      </c>
      <c r="G176" s="245" t="s">
        <v>81</v>
      </c>
    </row>
    <row r="177" spans="1:8" s="20" customFormat="1" ht="26.25" customHeight="1">
      <c r="A177" s="188" t="s">
        <v>127</v>
      </c>
      <c r="B177" s="244" t="s">
        <v>411</v>
      </c>
      <c r="C177" s="244" t="s">
        <v>128</v>
      </c>
      <c r="D177" s="258" t="s">
        <v>444</v>
      </c>
      <c r="E177" s="187">
        <v>11260000</v>
      </c>
      <c r="F177" s="189" t="s">
        <v>130</v>
      </c>
      <c r="G177" s="245" t="s">
        <v>123</v>
      </c>
    </row>
    <row r="178" spans="1:8" s="20" customFormat="1" ht="26.25" customHeight="1">
      <c r="A178" s="188" t="s">
        <v>93</v>
      </c>
      <c r="B178" s="244" t="s">
        <v>463</v>
      </c>
      <c r="C178" s="244" t="s">
        <v>87</v>
      </c>
      <c r="D178" s="258" t="s">
        <v>444</v>
      </c>
      <c r="E178" s="187">
        <v>11260000</v>
      </c>
      <c r="F178" s="189" t="s">
        <v>71</v>
      </c>
      <c r="G178" s="245" t="s">
        <v>83</v>
      </c>
    </row>
    <row r="179" spans="1:8" s="20" customFormat="1" ht="26.25" customHeight="1">
      <c r="A179" s="567" t="s">
        <v>99</v>
      </c>
      <c r="B179" s="568"/>
      <c r="C179" s="568"/>
      <c r="D179" s="569"/>
      <c r="E179" s="570">
        <f>SUM(E175:E178)</f>
        <v>45040000</v>
      </c>
      <c r="F179" s="571"/>
      <c r="G179" s="572"/>
    </row>
    <row r="180" spans="1:8" s="20" customFormat="1" ht="26.25" customHeight="1">
      <c r="A180" s="188" t="s">
        <v>93</v>
      </c>
      <c r="B180" s="244" t="s">
        <v>464</v>
      </c>
      <c r="C180" s="244" t="s">
        <v>94</v>
      </c>
      <c r="D180" s="307" t="s">
        <v>302</v>
      </c>
      <c r="E180" s="187">
        <v>6332500</v>
      </c>
      <c r="F180" s="189" t="s">
        <v>70</v>
      </c>
      <c r="G180" s="245" t="s">
        <v>205</v>
      </c>
    </row>
    <row r="181" spans="1:8" s="20" customFormat="1" ht="26.25" customHeight="1">
      <c r="A181" s="188" t="s">
        <v>93</v>
      </c>
      <c r="B181" s="244" t="s">
        <v>462</v>
      </c>
      <c r="C181" s="244" t="s">
        <v>210</v>
      </c>
      <c r="D181" s="307" t="s">
        <v>302</v>
      </c>
      <c r="E181" s="187">
        <v>6332500</v>
      </c>
      <c r="F181" s="189" t="s">
        <v>70</v>
      </c>
      <c r="G181" s="245" t="s">
        <v>206</v>
      </c>
    </row>
    <row r="182" spans="1:8" s="20" customFormat="1" ht="26.25" customHeight="1">
      <c r="A182" s="188" t="s">
        <v>93</v>
      </c>
      <c r="B182" s="244" t="s">
        <v>465</v>
      </c>
      <c r="C182" s="244" t="s">
        <v>211</v>
      </c>
      <c r="D182" s="307" t="s">
        <v>302</v>
      </c>
      <c r="E182" s="187">
        <v>6332500</v>
      </c>
      <c r="F182" s="189" t="s">
        <v>70</v>
      </c>
      <c r="G182" s="245" t="s">
        <v>212</v>
      </c>
    </row>
    <row r="183" spans="1:8" s="20" customFormat="1" ht="26.25" customHeight="1">
      <c r="A183" s="188" t="s">
        <v>93</v>
      </c>
      <c r="B183" s="244" t="s">
        <v>403</v>
      </c>
      <c r="C183" s="244" t="s">
        <v>95</v>
      </c>
      <c r="D183" s="307" t="s">
        <v>302</v>
      </c>
      <c r="E183" s="187">
        <v>6332500</v>
      </c>
      <c r="F183" s="189" t="s">
        <v>70</v>
      </c>
      <c r="G183" s="245" t="s">
        <v>209</v>
      </c>
    </row>
    <row r="184" spans="1:8" s="20" customFormat="1" ht="26.25" customHeight="1">
      <c r="A184" s="567" t="s">
        <v>99</v>
      </c>
      <c r="B184" s="568"/>
      <c r="C184" s="568"/>
      <c r="D184" s="569"/>
      <c r="E184" s="570">
        <f>SUM(E180:E183)</f>
        <v>25330000</v>
      </c>
      <c r="F184" s="571"/>
      <c r="G184" s="572"/>
    </row>
    <row r="185" spans="1:8" s="20" customFormat="1" ht="26.25" customHeight="1">
      <c r="A185" s="188" t="s">
        <v>93</v>
      </c>
      <c r="B185" s="244" t="s">
        <v>472</v>
      </c>
      <c r="C185" s="244" t="s">
        <v>87</v>
      </c>
      <c r="D185" s="258" t="s">
        <v>310</v>
      </c>
      <c r="E185" s="187">
        <v>4000000</v>
      </c>
      <c r="F185" s="189" t="s">
        <v>70</v>
      </c>
      <c r="G185" s="245" t="s">
        <v>170</v>
      </c>
    </row>
    <row r="186" spans="1:8" s="8" customFormat="1" ht="26.25" customHeight="1">
      <c r="A186" s="188" t="s">
        <v>93</v>
      </c>
      <c r="B186" s="244" t="s">
        <v>411</v>
      </c>
      <c r="C186" s="244" t="s">
        <v>87</v>
      </c>
      <c r="D186" s="258" t="s">
        <v>310</v>
      </c>
      <c r="E186" s="187">
        <v>4000000</v>
      </c>
      <c r="F186" s="189" t="s">
        <v>70</v>
      </c>
      <c r="G186" s="245" t="s">
        <v>171</v>
      </c>
    </row>
    <row r="187" spans="1:8" ht="26.25" customHeight="1">
      <c r="A187" s="567" t="s">
        <v>79</v>
      </c>
      <c r="B187" s="568"/>
      <c r="C187" s="568"/>
      <c r="D187" s="569"/>
      <c r="E187" s="570">
        <f>SUM(E185:E186)</f>
        <v>8000000</v>
      </c>
      <c r="F187" s="571"/>
      <c r="G187" s="572"/>
    </row>
    <row r="188" spans="1:8" ht="26.25" customHeight="1">
      <c r="A188" s="188" t="s">
        <v>93</v>
      </c>
      <c r="B188" s="244" t="s">
        <v>466</v>
      </c>
      <c r="C188" s="244" t="s">
        <v>305</v>
      </c>
      <c r="D188" s="258" t="s">
        <v>306</v>
      </c>
      <c r="E188" s="187">
        <v>3600000</v>
      </c>
      <c r="F188" s="189" t="s">
        <v>70</v>
      </c>
      <c r="G188" s="245" t="s">
        <v>170</v>
      </c>
    </row>
    <row r="189" spans="1:8" ht="26.25" customHeight="1">
      <c r="A189" s="188" t="s">
        <v>93</v>
      </c>
      <c r="B189" s="244" t="s">
        <v>467</v>
      </c>
      <c r="C189" s="244" t="s">
        <v>305</v>
      </c>
      <c r="D189" s="258" t="s">
        <v>307</v>
      </c>
      <c r="E189" s="187">
        <v>3600000</v>
      </c>
      <c r="F189" s="189" t="s">
        <v>70</v>
      </c>
      <c r="G189" s="245" t="s">
        <v>171</v>
      </c>
    </row>
    <row r="190" spans="1:8" ht="26.25" customHeight="1">
      <c r="A190" s="567" t="s">
        <v>79</v>
      </c>
      <c r="B190" s="568"/>
      <c r="C190" s="568"/>
      <c r="D190" s="569"/>
      <c r="E190" s="570">
        <f>SUM(E188:E189)</f>
        <v>7200000</v>
      </c>
      <c r="F190" s="571"/>
      <c r="G190" s="572"/>
    </row>
    <row r="191" spans="1:8" s="20" customFormat="1" ht="26.25" customHeight="1">
      <c r="A191" s="188" t="s">
        <v>90</v>
      </c>
      <c r="B191" s="244" t="s">
        <v>470</v>
      </c>
      <c r="C191" s="244" t="s">
        <v>85</v>
      </c>
      <c r="D191" s="307" t="s">
        <v>213</v>
      </c>
      <c r="E191" s="314">
        <v>3000000</v>
      </c>
      <c r="F191" s="192" t="s">
        <v>173</v>
      </c>
      <c r="G191" s="257" t="s">
        <v>214</v>
      </c>
      <c r="H191" s="22"/>
    </row>
    <row r="192" spans="1:8" s="20" customFormat="1" ht="26.25" customHeight="1">
      <c r="A192" s="567" t="s">
        <v>79</v>
      </c>
      <c r="B192" s="568"/>
      <c r="C192" s="568"/>
      <c r="D192" s="569"/>
      <c r="E192" s="570">
        <f>E191</f>
        <v>3000000</v>
      </c>
      <c r="F192" s="571"/>
      <c r="G192" s="572"/>
      <c r="H192" s="22"/>
    </row>
    <row r="193" spans="1:7" s="20" customFormat="1" ht="26.25" customHeight="1">
      <c r="A193" s="188" t="s">
        <v>90</v>
      </c>
      <c r="B193" s="575" t="s">
        <v>350</v>
      </c>
      <c r="C193" s="575" t="s">
        <v>172</v>
      </c>
      <c r="D193" s="577" t="s">
        <v>312</v>
      </c>
      <c r="E193" s="190">
        <v>20000000</v>
      </c>
      <c r="F193" s="189" t="s">
        <v>169</v>
      </c>
      <c r="G193" s="573" t="s">
        <v>193</v>
      </c>
    </row>
    <row r="194" spans="1:7" s="20" customFormat="1" ht="26.25" customHeight="1">
      <c r="A194" s="188" t="s">
        <v>164</v>
      </c>
      <c r="B194" s="576"/>
      <c r="C194" s="576"/>
      <c r="D194" s="576"/>
      <c r="E194" s="190">
        <v>20000000</v>
      </c>
      <c r="F194" s="189" t="s">
        <v>168</v>
      </c>
      <c r="G194" s="574"/>
    </row>
    <row r="195" spans="1:7" s="20" customFormat="1" ht="26.25" customHeight="1">
      <c r="A195" s="188" t="s">
        <v>90</v>
      </c>
      <c r="B195" s="575" t="s">
        <v>376</v>
      </c>
      <c r="C195" s="575" t="s">
        <v>172</v>
      </c>
      <c r="D195" s="577" t="s">
        <v>312</v>
      </c>
      <c r="E195" s="190">
        <v>20000000</v>
      </c>
      <c r="F195" s="189" t="s">
        <v>169</v>
      </c>
      <c r="G195" s="573" t="s">
        <v>194</v>
      </c>
    </row>
    <row r="196" spans="1:7" s="20" customFormat="1" ht="26.25" customHeight="1">
      <c r="A196" s="188" t="s">
        <v>195</v>
      </c>
      <c r="B196" s="576"/>
      <c r="C196" s="576"/>
      <c r="D196" s="576"/>
      <c r="E196" s="190">
        <v>20000000</v>
      </c>
      <c r="F196" s="189" t="s">
        <v>196</v>
      </c>
      <c r="G196" s="574"/>
    </row>
    <row r="197" spans="1:7" s="20" customFormat="1" ht="26.25" customHeight="1">
      <c r="A197" s="188" t="s">
        <v>90</v>
      </c>
      <c r="B197" s="575" t="s">
        <v>448</v>
      </c>
      <c r="C197" s="575" t="s">
        <v>172</v>
      </c>
      <c r="D197" s="577" t="s">
        <v>312</v>
      </c>
      <c r="E197" s="190">
        <v>11725000</v>
      </c>
      <c r="F197" s="189" t="s">
        <v>169</v>
      </c>
      <c r="G197" s="573" t="s">
        <v>197</v>
      </c>
    </row>
    <row r="198" spans="1:7" s="20" customFormat="1" ht="26.25" customHeight="1">
      <c r="A198" s="188" t="s">
        <v>164</v>
      </c>
      <c r="B198" s="576"/>
      <c r="C198" s="576"/>
      <c r="D198" s="576"/>
      <c r="E198" s="190">
        <v>11725000</v>
      </c>
      <c r="F198" s="189" t="s">
        <v>168</v>
      </c>
      <c r="G198" s="574"/>
    </row>
    <row r="199" spans="1:7" s="20" customFormat="1" ht="26.25" customHeight="1">
      <c r="A199" s="188" t="s">
        <v>90</v>
      </c>
      <c r="B199" s="575" t="s">
        <v>449</v>
      </c>
      <c r="C199" s="575" t="s">
        <v>172</v>
      </c>
      <c r="D199" s="577" t="s">
        <v>312</v>
      </c>
      <c r="E199" s="190">
        <v>14475000</v>
      </c>
      <c r="F199" s="189" t="s">
        <v>169</v>
      </c>
      <c r="G199" s="573" t="s">
        <v>460</v>
      </c>
    </row>
    <row r="200" spans="1:7" s="20" customFormat="1" ht="26.25" customHeight="1">
      <c r="A200" s="188" t="s">
        <v>93</v>
      </c>
      <c r="B200" s="576"/>
      <c r="C200" s="576"/>
      <c r="D200" s="576"/>
      <c r="E200" s="190">
        <v>14475000</v>
      </c>
      <c r="F200" s="189" t="s">
        <v>71</v>
      </c>
      <c r="G200" s="574"/>
    </row>
    <row r="201" spans="1:7" s="20" customFormat="1" ht="26.25" customHeight="1">
      <c r="A201" s="567" t="s">
        <v>79</v>
      </c>
      <c r="B201" s="568"/>
      <c r="C201" s="568"/>
      <c r="D201" s="569"/>
      <c r="E201" s="570">
        <f>SUM(E193:E200)</f>
        <v>132400000</v>
      </c>
      <c r="F201" s="571"/>
      <c r="G201" s="572"/>
    </row>
    <row r="202" spans="1:7" s="20" customFormat="1" ht="26.25" customHeight="1">
      <c r="A202" s="188" t="s">
        <v>313</v>
      </c>
      <c r="B202" s="244" t="s">
        <v>459</v>
      </c>
      <c r="C202" s="244" t="s">
        <v>172</v>
      </c>
      <c r="D202" s="258" t="s">
        <v>314</v>
      </c>
      <c r="E202" s="190">
        <v>5000000</v>
      </c>
      <c r="F202" s="189" t="s">
        <v>70</v>
      </c>
      <c r="G202" s="245" t="s">
        <v>315</v>
      </c>
    </row>
    <row r="203" spans="1:7" s="20" customFormat="1" ht="26.25" customHeight="1">
      <c r="A203" s="188" t="s">
        <v>313</v>
      </c>
      <c r="B203" s="244" t="s">
        <v>376</v>
      </c>
      <c r="C203" s="244" t="s">
        <v>172</v>
      </c>
      <c r="D203" s="258" t="s">
        <v>314</v>
      </c>
      <c r="E203" s="190">
        <v>5000000</v>
      </c>
      <c r="F203" s="189" t="s">
        <v>70</v>
      </c>
      <c r="G203" s="245" t="s">
        <v>316</v>
      </c>
    </row>
    <row r="204" spans="1:7" s="20" customFormat="1" ht="26.25" customHeight="1">
      <c r="A204" s="567" t="s">
        <v>79</v>
      </c>
      <c r="B204" s="568"/>
      <c r="C204" s="568"/>
      <c r="D204" s="569"/>
      <c r="E204" s="570">
        <f>SUM(E202:E203)</f>
        <v>10000000</v>
      </c>
      <c r="F204" s="571"/>
      <c r="G204" s="572"/>
    </row>
    <row r="205" spans="1:7" s="20" customFormat="1" ht="26.25" customHeight="1">
      <c r="A205" s="188" t="s">
        <v>90</v>
      </c>
      <c r="B205" s="244" t="s">
        <v>350</v>
      </c>
      <c r="C205" s="244" t="s">
        <v>198</v>
      </c>
      <c r="D205" s="258" t="s">
        <v>317</v>
      </c>
      <c r="E205" s="190">
        <v>8750000</v>
      </c>
      <c r="F205" s="189" t="s">
        <v>169</v>
      </c>
      <c r="G205" s="245" t="s">
        <v>199</v>
      </c>
    </row>
    <row r="206" spans="1:7" s="20" customFormat="1" ht="26.25" customHeight="1">
      <c r="A206" s="188" t="s">
        <v>90</v>
      </c>
      <c r="B206" s="244" t="s">
        <v>376</v>
      </c>
      <c r="C206" s="244" t="s">
        <v>198</v>
      </c>
      <c r="D206" s="258" t="s">
        <v>317</v>
      </c>
      <c r="E206" s="190">
        <v>8750000</v>
      </c>
      <c r="F206" s="189" t="s">
        <v>169</v>
      </c>
      <c r="G206" s="245" t="s">
        <v>200</v>
      </c>
    </row>
    <row r="207" spans="1:7" s="20" customFormat="1" ht="26.25" customHeight="1">
      <c r="A207" s="188" t="s">
        <v>90</v>
      </c>
      <c r="B207" s="244" t="s">
        <v>448</v>
      </c>
      <c r="C207" s="244" t="s">
        <v>198</v>
      </c>
      <c r="D207" s="258" t="s">
        <v>317</v>
      </c>
      <c r="E207" s="190">
        <v>8750000</v>
      </c>
      <c r="F207" s="189" t="s">
        <v>169</v>
      </c>
      <c r="G207" s="245" t="s">
        <v>197</v>
      </c>
    </row>
    <row r="208" spans="1:7" s="20" customFormat="1" ht="26.25" customHeight="1">
      <c r="A208" s="188" t="s">
        <v>90</v>
      </c>
      <c r="B208" s="244" t="s">
        <v>449</v>
      </c>
      <c r="C208" s="244" t="s">
        <v>172</v>
      </c>
      <c r="D208" s="258" t="s">
        <v>317</v>
      </c>
      <c r="E208" s="190">
        <v>8750000</v>
      </c>
      <c r="F208" s="189" t="s">
        <v>169</v>
      </c>
      <c r="G208" s="245" t="s">
        <v>201</v>
      </c>
    </row>
    <row r="209" spans="1:7" s="20" customFormat="1" ht="26.25" customHeight="1">
      <c r="A209" s="567" t="s">
        <v>79</v>
      </c>
      <c r="B209" s="568"/>
      <c r="C209" s="568"/>
      <c r="D209" s="569"/>
      <c r="E209" s="570">
        <f>SUM(E205:E208)</f>
        <v>35000000</v>
      </c>
      <c r="F209" s="571"/>
      <c r="G209" s="572"/>
    </row>
    <row r="210" spans="1:7" s="20" customFormat="1" ht="26.25" customHeight="1">
      <c r="A210" s="188" t="s">
        <v>90</v>
      </c>
      <c r="B210" s="244" t="s">
        <v>350</v>
      </c>
      <c r="C210" s="244" t="s">
        <v>172</v>
      </c>
      <c r="D210" s="258" t="s">
        <v>318</v>
      </c>
      <c r="E210" s="190">
        <v>900000</v>
      </c>
      <c r="F210" s="189" t="s">
        <v>169</v>
      </c>
      <c r="G210" s="245" t="s">
        <v>202</v>
      </c>
    </row>
    <row r="211" spans="1:7" s="20" customFormat="1" ht="26.25" customHeight="1">
      <c r="A211" s="567" t="s">
        <v>79</v>
      </c>
      <c r="B211" s="568"/>
      <c r="C211" s="568"/>
      <c r="D211" s="569"/>
      <c r="E211" s="570">
        <f>SUM(E210)</f>
        <v>900000</v>
      </c>
      <c r="F211" s="571"/>
      <c r="G211" s="572"/>
    </row>
    <row r="212" spans="1:7" s="20" customFormat="1" ht="26.25" customHeight="1">
      <c r="A212" s="188" t="s">
        <v>90</v>
      </c>
      <c r="B212" s="244" t="s">
        <v>455</v>
      </c>
      <c r="C212" s="244" t="s">
        <v>172</v>
      </c>
      <c r="D212" s="258" t="s">
        <v>456</v>
      </c>
      <c r="E212" s="190">
        <v>3200000</v>
      </c>
      <c r="F212" s="189" t="s">
        <v>169</v>
      </c>
      <c r="G212" s="245" t="s">
        <v>202</v>
      </c>
    </row>
    <row r="213" spans="1:7" s="20" customFormat="1" ht="26.25" customHeight="1">
      <c r="A213" s="567" t="s">
        <v>79</v>
      </c>
      <c r="B213" s="568"/>
      <c r="C213" s="568"/>
      <c r="D213" s="569"/>
      <c r="E213" s="570">
        <f>SUM(E212:E212)</f>
        <v>3200000</v>
      </c>
      <c r="F213" s="571"/>
      <c r="G213" s="572"/>
    </row>
    <row r="214" spans="1:7" s="20" customFormat="1" ht="26.25" customHeight="1">
      <c r="A214" s="188" t="s">
        <v>90</v>
      </c>
      <c r="B214" s="244" t="s">
        <v>453</v>
      </c>
      <c r="C214" s="244" t="s">
        <v>172</v>
      </c>
      <c r="D214" s="258" t="s">
        <v>454</v>
      </c>
      <c r="E214" s="190">
        <v>17000000</v>
      </c>
      <c r="F214" s="189" t="s">
        <v>169</v>
      </c>
      <c r="G214" s="245" t="s">
        <v>202</v>
      </c>
    </row>
    <row r="215" spans="1:7" s="20" customFormat="1" ht="26.25" customHeight="1">
      <c r="A215" s="567" t="s">
        <v>79</v>
      </c>
      <c r="B215" s="568"/>
      <c r="C215" s="568"/>
      <c r="D215" s="569"/>
      <c r="E215" s="570">
        <f>SUM(E214:E214)</f>
        <v>17000000</v>
      </c>
      <c r="F215" s="571"/>
      <c r="G215" s="572"/>
    </row>
    <row r="216" spans="1:7" s="20" customFormat="1" ht="26.25" customHeight="1">
      <c r="A216" s="188" t="s">
        <v>90</v>
      </c>
      <c r="B216" s="244" t="s">
        <v>451</v>
      </c>
      <c r="C216" s="244" t="s">
        <v>172</v>
      </c>
      <c r="D216" s="258" t="s">
        <v>319</v>
      </c>
      <c r="E216" s="190">
        <v>1550000</v>
      </c>
      <c r="F216" s="189" t="s">
        <v>169</v>
      </c>
      <c r="G216" s="245" t="s">
        <v>202</v>
      </c>
    </row>
    <row r="217" spans="1:7" s="20" customFormat="1" ht="26.25" customHeight="1">
      <c r="A217" s="567" t="s">
        <v>79</v>
      </c>
      <c r="B217" s="568"/>
      <c r="C217" s="568"/>
      <c r="D217" s="569"/>
      <c r="E217" s="570">
        <f>SUM(E216:E216)</f>
        <v>1550000</v>
      </c>
      <c r="F217" s="571"/>
      <c r="G217" s="572"/>
    </row>
    <row r="218" spans="1:7" s="20" customFormat="1" ht="26.25" customHeight="1">
      <c r="A218" s="188" t="s">
        <v>232</v>
      </c>
      <c r="B218" s="306" t="s">
        <v>457</v>
      </c>
      <c r="C218" s="244" t="s">
        <v>172</v>
      </c>
      <c r="D218" s="258" t="s">
        <v>458</v>
      </c>
      <c r="E218" s="190">
        <v>8260000</v>
      </c>
      <c r="F218" s="189" t="s">
        <v>169</v>
      </c>
      <c r="G218" s="245" t="s">
        <v>202</v>
      </c>
    </row>
    <row r="219" spans="1:7" s="20" customFormat="1" ht="26.25" customHeight="1">
      <c r="A219" s="567" t="s">
        <v>79</v>
      </c>
      <c r="B219" s="568"/>
      <c r="C219" s="568"/>
      <c r="D219" s="569"/>
      <c r="E219" s="570">
        <f>SUM(E218)</f>
        <v>8260000</v>
      </c>
      <c r="F219" s="571"/>
      <c r="G219" s="572"/>
    </row>
    <row r="220" spans="1:7" s="20" customFormat="1" ht="26.25" customHeight="1">
      <c r="A220" s="188" t="s">
        <v>93</v>
      </c>
      <c r="B220" s="306" t="s">
        <v>447</v>
      </c>
      <c r="C220" s="244" t="s">
        <v>172</v>
      </c>
      <c r="D220" s="258" t="s">
        <v>452</v>
      </c>
      <c r="E220" s="190">
        <v>9000000</v>
      </c>
      <c r="F220" s="189" t="s">
        <v>71</v>
      </c>
      <c r="G220" s="245" t="s">
        <v>202</v>
      </c>
    </row>
    <row r="221" spans="1:7" s="20" customFormat="1" ht="26.25" customHeight="1" thickBot="1">
      <c r="A221" s="567" t="s">
        <v>79</v>
      </c>
      <c r="B221" s="568"/>
      <c r="C221" s="568"/>
      <c r="D221" s="569"/>
      <c r="E221" s="570">
        <f>SUM(E220)</f>
        <v>9000000</v>
      </c>
      <c r="F221" s="571"/>
      <c r="G221" s="572"/>
    </row>
    <row r="222" spans="1:7" ht="26.45" customHeight="1" thickBot="1">
      <c r="A222" s="595" t="s">
        <v>101</v>
      </c>
      <c r="B222" s="596"/>
      <c r="C222" s="596"/>
      <c r="D222" s="597"/>
      <c r="E222" s="592">
        <f>SUM(E16,E29,E38,E47,E56,E65,E74,E83,E92,E101,E110,E119,E132,E141,E150,E155,E160,E165,E174,E179,E184,E187,E190,E192,E201,E204,E209,E211,E213,E215,E217,E219,E221)</f>
        <v>2074748030</v>
      </c>
      <c r="F222" s="593"/>
      <c r="G222" s="594"/>
    </row>
    <row r="233" spans="1:7" s="8" customFormat="1" ht="26.25" customHeight="1">
      <c r="A233" s="151"/>
      <c r="B233" s="151"/>
      <c r="C233" s="151"/>
      <c r="D233" s="151"/>
      <c r="E233" s="153"/>
      <c r="F233" s="153"/>
      <c r="G233" s="153"/>
    </row>
    <row r="234" spans="1:7" s="8" customFormat="1" ht="26.25" customHeight="1">
      <c r="A234" s="151"/>
      <c r="B234" s="151"/>
      <c r="C234" s="151"/>
      <c r="D234" s="151"/>
      <c r="E234" s="153"/>
      <c r="F234" s="153"/>
      <c r="G234" s="153"/>
    </row>
    <row r="235" spans="1:7" ht="24" customHeight="1"/>
    <row r="236" spans="1:7" ht="24" customHeight="1"/>
    <row r="237" spans="1:7" ht="24" customHeight="1">
      <c r="A237" s="154"/>
      <c r="B237" s="154"/>
      <c r="C237" s="154"/>
      <c r="D237" s="154"/>
      <c r="E237" s="155"/>
      <c r="F237" s="156"/>
      <c r="G237" s="157"/>
    </row>
    <row r="238" spans="1:7" ht="24" customHeight="1">
      <c r="A238" s="154"/>
      <c r="B238" s="154"/>
      <c r="C238" s="154"/>
      <c r="D238" s="154"/>
      <c r="E238" s="155"/>
      <c r="F238" s="156"/>
      <c r="G238" s="157"/>
    </row>
    <row r="239" spans="1:7" ht="24" customHeight="1">
      <c r="A239" s="154"/>
      <c r="B239" s="154"/>
      <c r="C239" s="154"/>
      <c r="D239" s="154"/>
      <c r="E239" s="155"/>
      <c r="F239" s="156"/>
      <c r="G239" s="157"/>
    </row>
    <row r="240" spans="1:7" ht="24" customHeight="1">
      <c r="A240" s="154"/>
      <c r="B240" s="154"/>
      <c r="C240" s="154"/>
      <c r="D240" s="154"/>
      <c r="E240" s="155"/>
      <c r="F240" s="156"/>
      <c r="G240" s="157"/>
    </row>
    <row r="241" spans="1:7" ht="24" customHeight="1">
      <c r="A241" s="154"/>
      <c r="B241" s="154"/>
      <c r="C241" s="154"/>
      <c r="D241" s="154"/>
      <c r="E241" s="155"/>
      <c r="F241" s="156"/>
      <c r="G241" s="157"/>
    </row>
    <row r="242" spans="1:7" ht="24" customHeight="1">
      <c r="A242" s="154"/>
      <c r="B242" s="154"/>
      <c r="C242" s="154"/>
      <c r="D242" s="154"/>
      <c r="E242" s="155"/>
      <c r="F242" s="156"/>
      <c r="G242" s="157"/>
    </row>
    <row r="243" spans="1:7" ht="24" customHeight="1">
      <c r="A243" s="154"/>
      <c r="B243" s="154"/>
      <c r="C243" s="154"/>
      <c r="D243" s="154"/>
      <c r="E243" s="155"/>
      <c r="F243" s="156"/>
      <c r="G243" s="157"/>
    </row>
    <row r="244" spans="1:7" ht="24" customHeight="1">
      <c r="A244" s="154"/>
      <c r="B244" s="154"/>
      <c r="C244" s="154"/>
      <c r="D244" s="154"/>
      <c r="E244" s="155"/>
      <c r="F244" s="156"/>
      <c r="G244" s="157"/>
    </row>
    <row r="245" spans="1:7" ht="24" customHeight="1">
      <c r="A245" s="154"/>
      <c r="B245" s="154"/>
      <c r="C245" s="154"/>
      <c r="D245" s="154"/>
      <c r="E245" s="155"/>
      <c r="F245" s="156"/>
      <c r="G245" s="157"/>
    </row>
    <row r="246" spans="1:7" ht="24" customHeight="1">
      <c r="A246" s="154"/>
      <c r="B246" s="154"/>
      <c r="C246" s="154"/>
      <c r="D246" s="154"/>
      <c r="E246" s="155"/>
      <c r="F246" s="156"/>
      <c r="G246" s="157"/>
    </row>
    <row r="247" spans="1:7" ht="24" customHeight="1">
      <c r="A247" s="154"/>
      <c r="B247" s="154"/>
      <c r="C247" s="154"/>
      <c r="D247" s="154"/>
      <c r="E247" s="155"/>
      <c r="F247" s="156"/>
      <c r="G247" s="157"/>
    </row>
    <row r="248" spans="1:7" ht="24" customHeight="1">
      <c r="A248" s="154"/>
      <c r="B248" s="154"/>
      <c r="C248" s="154"/>
      <c r="D248" s="154"/>
      <c r="E248" s="155"/>
      <c r="F248" s="156"/>
      <c r="G248" s="157"/>
    </row>
    <row r="249" spans="1:7" ht="24" customHeight="1">
      <c r="A249" s="154"/>
      <c r="B249" s="154"/>
      <c r="C249" s="154"/>
      <c r="D249" s="154"/>
      <c r="E249" s="155"/>
      <c r="F249" s="156"/>
      <c r="G249" s="157"/>
    </row>
    <row r="250" spans="1:7" ht="24" customHeight="1">
      <c r="A250" s="154"/>
      <c r="B250" s="154"/>
      <c r="C250" s="154"/>
      <c r="D250" s="154"/>
      <c r="E250" s="155"/>
      <c r="F250" s="156"/>
      <c r="G250" s="157"/>
    </row>
    <row r="251" spans="1:7" ht="24" customHeight="1">
      <c r="A251" s="154"/>
      <c r="B251" s="154"/>
      <c r="C251" s="154"/>
      <c r="D251" s="154"/>
      <c r="E251" s="155"/>
      <c r="F251" s="156"/>
      <c r="G251" s="157"/>
    </row>
    <row r="252" spans="1:7" ht="24" customHeight="1">
      <c r="A252" s="154"/>
      <c r="B252" s="154"/>
      <c r="C252" s="154"/>
      <c r="D252" s="154"/>
      <c r="E252" s="155"/>
      <c r="F252" s="156"/>
      <c r="G252" s="157"/>
    </row>
    <row r="253" spans="1:7" ht="24" customHeight="1">
      <c r="A253" s="154"/>
      <c r="B253" s="154"/>
      <c r="C253" s="154"/>
      <c r="D253" s="154"/>
      <c r="E253" s="155"/>
      <c r="F253" s="156"/>
      <c r="G253" s="157"/>
    </row>
    <row r="254" spans="1:7" ht="24" customHeight="1">
      <c r="A254" s="154"/>
      <c r="B254" s="154"/>
      <c r="C254" s="154"/>
      <c r="D254" s="154"/>
      <c r="E254" s="155"/>
      <c r="F254" s="156"/>
      <c r="G254" s="157"/>
    </row>
    <row r="255" spans="1:7" ht="24" customHeight="1">
      <c r="A255" s="154"/>
      <c r="B255" s="154"/>
      <c r="C255" s="154"/>
      <c r="D255" s="154"/>
      <c r="E255" s="155"/>
      <c r="F255" s="156"/>
      <c r="G255" s="157"/>
    </row>
    <row r="256" spans="1:7" ht="24" customHeight="1">
      <c r="A256" s="154"/>
      <c r="B256" s="154"/>
      <c r="C256" s="154"/>
      <c r="D256" s="154"/>
      <c r="E256" s="155"/>
      <c r="F256" s="156"/>
      <c r="G256" s="157"/>
    </row>
    <row r="257" spans="1:7" ht="24" customHeight="1">
      <c r="A257" s="154"/>
      <c r="B257" s="154"/>
      <c r="C257" s="154"/>
      <c r="D257" s="154"/>
      <c r="E257" s="155"/>
      <c r="F257" s="156"/>
      <c r="G257" s="157"/>
    </row>
    <row r="258" spans="1:7" ht="24" customHeight="1">
      <c r="A258" s="154"/>
      <c r="B258" s="154"/>
      <c r="C258" s="154"/>
      <c r="D258" s="154"/>
      <c r="E258" s="155"/>
      <c r="F258" s="156"/>
      <c r="G258" s="157"/>
    </row>
    <row r="259" spans="1:7" ht="24" customHeight="1">
      <c r="A259" s="154"/>
      <c r="B259" s="154"/>
      <c r="C259" s="154"/>
      <c r="D259" s="154"/>
      <c r="E259" s="155"/>
      <c r="F259" s="156"/>
      <c r="G259" s="157"/>
    </row>
    <row r="260" spans="1:7" ht="24" customHeight="1">
      <c r="A260" s="154"/>
      <c r="B260" s="154"/>
      <c r="C260" s="154"/>
      <c r="D260" s="154"/>
      <c r="E260" s="155"/>
      <c r="F260" s="156"/>
      <c r="G260" s="157"/>
    </row>
    <row r="261" spans="1:7" ht="24" customHeight="1">
      <c r="A261" s="154"/>
      <c r="B261" s="154"/>
      <c r="C261" s="154"/>
      <c r="D261" s="154"/>
      <c r="E261" s="155"/>
      <c r="F261" s="156"/>
      <c r="G261" s="157"/>
    </row>
    <row r="262" spans="1:7" ht="24" customHeight="1">
      <c r="A262" s="154"/>
      <c r="B262" s="154"/>
      <c r="C262" s="154"/>
      <c r="D262" s="154"/>
      <c r="E262" s="155"/>
      <c r="F262" s="156"/>
      <c r="G262" s="157"/>
    </row>
    <row r="263" spans="1:7" ht="24" customHeight="1">
      <c r="A263" s="154"/>
      <c r="B263" s="154"/>
      <c r="C263" s="154"/>
      <c r="D263" s="154"/>
      <c r="E263" s="155"/>
      <c r="F263" s="156"/>
      <c r="G263" s="157"/>
    </row>
    <row r="264" spans="1:7" ht="24" customHeight="1">
      <c r="A264" s="154"/>
      <c r="B264" s="154"/>
      <c r="C264" s="154"/>
      <c r="D264" s="154"/>
      <c r="E264" s="155"/>
      <c r="F264" s="156"/>
      <c r="G264" s="157"/>
    </row>
    <row r="265" spans="1:7">
      <c r="A265" s="154"/>
      <c r="B265" s="154"/>
      <c r="C265" s="154"/>
      <c r="D265" s="154"/>
      <c r="E265" s="158"/>
      <c r="F265" s="152"/>
      <c r="G265" s="152"/>
    </row>
  </sheetData>
  <sheetProtection algorithmName="SHA-512" hashValue="h52hiB4YpTUqPHR1arGzNhrCsNjlUtWOhkVpJVOC8YuKhuMDTHlLA95LOVjfZJUthIJtZUvwI+58Qs2VlWddxw==" saltValue="xT7YxJAL6OPQU4k7FOPA5g==" spinCount="100000" sheet="1" objects="1" scenarios="1"/>
  <autoFilter ref="A3:G253"/>
  <mergeCells count="337">
    <mergeCell ref="A215:D215"/>
    <mergeCell ref="E215:G215"/>
    <mergeCell ref="A213:D213"/>
    <mergeCell ref="E213:G213"/>
    <mergeCell ref="A219:D219"/>
    <mergeCell ref="E219:G219"/>
    <mergeCell ref="B199:B200"/>
    <mergeCell ref="C199:C200"/>
    <mergeCell ref="D199:D200"/>
    <mergeCell ref="G199:G200"/>
    <mergeCell ref="B59:B60"/>
    <mergeCell ref="C59:C60"/>
    <mergeCell ref="D59:D60"/>
    <mergeCell ref="G59:G60"/>
    <mergeCell ref="B61:B62"/>
    <mergeCell ref="C61:C62"/>
    <mergeCell ref="D61:D62"/>
    <mergeCell ref="G61:G62"/>
    <mergeCell ref="B63:B64"/>
    <mergeCell ref="C63:C64"/>
    <mergeCell ref="D63:D64"/>
    <mergeCell ref="G63:G64"/>
    <mergeCell ref="B148:B149"/>
    <mergeCell ref="C148:C149"/>
    <mergeCell ref="C48:C49"/>
    <mergeCell ref="D48:D49"/>
    <mergeCell ref="G48:G49"/>
    <mergeCell ref="B50:B51"/>
    <mergeCell ref="C50:C51"/>
    <mergeCell ref="D50:D51"/>
    <mergeCell ref="G50:G51"/>
    <mergeCell ref="B52:B53"/>
    <mergeCell ref="C52:C53"/>
    <mergeCell ref="D52:D53"/>
    <mergeCell ref="G52:G53"/>
    <mergeCell ref="B54:B55"/>
    <mergeCell ref="C54:C55"/>
    <mergeCell ref="D54:D55"/>
    <mergeCell ref="G54:G55"/>
    <mergeCell ref="A56:D56"/>
    <mergeCell ref="E56:G56"/>
    <mergeCell ref="B57:B58"/>
    <mergeCell ref="C57:C58"/>
    <mergeCell ref="D57:D58"/>
    <mergeCell ref="G57:G58"/>
    <mergeCell ref="A65:D65"/>
    <mergeCell ref="A150:D150"/>
    <mergeCell ref="E150:G150"/>
    <mergeCell ref="B170:B171"/>
    <mergeCell ref="B172:B173"/>
    <mergeCell ref="C172:C173"/>
    <mergeCell ref="B168:B169"/>
    <mergeCell ref="C168:C169"/>
    <mergeCell ref="D168:D169"/>
    <mergeCell ref="G168:G169"/>
    <mergeCell ref="G142:G143"/>
    <mergeCell ref="B144:B145"/>
    <mergeCell ref="C144:C145"/>
    <mergeCell ref="D144:D145"/>
    <mergeCell ref="G144:G145"/>
    <mergeCell ref="B146:B147"/>
    <mergeCell ref="C146:C147"/>
    <mergeCell ref="D146:D147"/>
    <mergeCell ref="G146:G147"/>
    <mergeCell ref="A29:D29"/>
    <mergeCell ref="E29:G29"/>
    <mergeCell ref="D102:D103"/>
    <mergeCell ref="G102:G103"/>
    <mergeCell ref="C170:C171"/>
    <mergeCell ref="D170:D171"/>
    <mergeCell ref="G170:G171"/>
    <mergeCell ref="B193:B194"/>
    <mergeCell ref="C193:C194"/>
    <mergeCell ref="D193:D194"/>
    <mergeCell ref="C115:C116"/>
    <mergeCell ref="D115:D116"/>
    <mergeCell ref="G115:G116"/>
    <mergeCell ref="C117:C118"/>
    <mergeCell ref="D117:D118"/>
    <mergeCell ref="G117:G118"/>
    <mergeCell ref="A119:D119"/>
    <mergeCell ref="C123:C125"/>
    <mergeCell ref="G126:G128"/>
    <mergeCell ref="D123:D125"/>
    <mergeCell ref="B48:B49"/>
    <mergeCell ref="B142:B143"/>
    <mergeCell ref="C142:C143"/>
    <mergeCell ref="D142:D143"/>
    <mergeCell ref="A74:D74"/>
    <mergeCell ref="D108:D109"/>
    <mergeCell ref="G108:G109"/>
    <mergeCell ref="B99:B100"/>
    <mergeCell ref="A110:D110"/>
    <mergeCell ref="E110:G110"/>
    <mergeCell ref="B106:B107"/>
    <mergeCell ref="C106:C107"/>
    <mergeCell ref="D106:D107"/>
    <mergeCell ref="G106:G107"/>
    <mergeCell ref="B108:B109"/>
    <mergeCell ref="C108:C109"/>
    <mergeCell ref="B104:B105"/>
    <mergeCell ref="C104:C105"/>
    <mergeCell ref="D104:D105"/>
    <mergeCell ref="G104:G105"/>
    <mergeCell ref="C99:C100"/>
    <mergeCell ref="D99:D100"/>
    <mergeCell ref="G99:G100"/>
    <mergeCell ref="A101:D101"/>
    <mergeCell ref="E101:G101"/>
    <mergeCell ref="B102:B103"/>
    <mergeCell ref="C102:C103"/>
    <mergeCell ref="A83:D83"/>
    <mergeCell ref="E83:G83"/>
    <mergeCell ref="B84:B85"/>
    <mergeCell ref="C84:C85"/>
    <mergeCell ref="D84:D85"/>
    <mergeCell ref="G84:G85"/>
    <mergeCell ref="B86:B87"/>
    <mergeCell ref="C86:C87"/>
    <mergeCell ref="D86:D87"/>
    <mergeCell ref="G86:G87"/>
    <mergeCell ref="B93:B94"/>
    <mergeCell ref="C93:C94"/>
    <mergeCell ref="D93:D94"/>
    <mergeCell ref="G93:G94"/>
    <mergeCell ref="B95:B96"/>
    <mergeCell ref="C95:C96"/>
    <mergeCell ref="G90:G91"/>
    <mergeCell ref="A92:D92"/>
    <mergeCell ref="E92:G92"/>
    <mergeCell ref="D95:D96"/>
    <mergeCell ref="D97:D98"/>
    <mergeCell ref="G97:G98"/>
    <mergeCell ref="E222:G222"/>
    <mergeCell ref="E179:G179"/>
    <mergeCell ref="A222:D222"/>
    <mergeCell ref="A179:D179"/>
    <mergeCell ref="B111:B112"/>
    <mergeCell ref="C111:C112"/>
    <mergeCell ref="D111:D112"/>
    <mergeCell ref="B113:B114"/>
    <mergeCell ref="C113:C114"/>
    <mergeCell ref="D113:D114"/>
    <mergeCell ref="G111:G112"/>
    <mergeCell ref="C197:C198"/>
    <mergeCell ref="D197:D198"/>
    <mergeCell ref="A155:D155"/>
    <mergeCell ref="G172:G173"/>
    <mergeCell ref="D172:D173"/>
    <mergeCell ref="G123:G125"/>
    <mergeCell ref="B120:B122"/>
    <mergeCell ref="C120:C122"/>
    <mergeCell ref="D120:D122"/>
    <mergeCell ref="G120:G122"/>
    <mergeCell ref="B117:B118"/>
    <mergeCell ref="G113:G114"/>
    <mergeCell ref="E204:G204"/>
    <mergeCell ref="A1:G1"/>
    <mergeCell ref="A165:D165"/>
    <mergeCell ref="A174:D174"/>
    <mergeCell ref="A160:D160"/>
    <mergeCell ref="E16:G16"/>
    <mergeCell ref="E38:G38"/>
    <mergeCell ref="E119:G119"/>
    <mergeCell ref="E132:G132"/>
    <mergeCell ref="E160:G160"/>
    <mergeCell ref="E165:G165"/>
    <mergeCell ref="A141:D141"/>
    <mergeCell ref="E141:G141"/>
    <mergeCell ref="E174:G174"/>
    <mergeCell ref="A16:D16"/>
    <mergeCell ref="B77:B78"/>
    <mergeCell ref="C77:C78"/>
    <mergeCell ref="D77:D78"/>
    <mergeCell ref="B123:B125"/>
    <mergeCell ref="C97:C98"/>
    <mergeCell ref="B7:B9"/>
    <mergeCell ref="C7:C9"/>
    <mergeCell ref="D7:D9"/>
    <mergeCell ref="G7:G9"/>
    <mergeCell ref="G30:G31"/>
    <mergeCell ref="G32:G33"/>
    <mergeCell ref="B30:B31"/>
    <mergeCell ref="C30:C31"/>
    <mergeCell ref="D30:D31"/>
    <mergeCell ref="B36:B37"/>
    <mergeCell ref="C36:C37"/>
    <mergeCell ref="D36:D37"/>
    <mergeCell ref="G36:G37"/>
    <mergeCell ref="B17:B19"/>
    <mergeCell ref="C17:C19"/>
    <mergeCell ref="D17:D19"/>
    <mergeCell ref="G17:G19"/>
    <mergeCell ref="B20:B22"/>
    <mergeCell ref="C20:C22"/>
    <mergeCell ref="D20:D22"/>
    <mergeCell ref="G20:G22"/>
    <mergeCell ref="B23:B25"/>
    <mergeCell ref="C23:C25"/>
    <mergeCell ref="D23:D25"/>
    <mergeCell ref="G23:G25"/>
    <mergeCell ref="B26:B28"/>
    <mergeCell ref="C26:C28"/>
    <mergeCell ref="D26:D28"/>
    <mergeCell ref="G26:G28"/>
    <mergeCell ref="B79:B80"/>
    <mergeCell ref="C79:C80"/>
    <mergeCell ref="D79:D80"/>
    <mergeCell ref="G79:G80"/>
    <mergeCell ref="B4:B6"/>
    <mergeCell ref="C4:C6"/>
    <mergeCell ref="D4:D6"/>
    <mergeCell ref="G4:G6"/>
    <mergeCell ref="A38:D38"/>
    <mergeCell ref="B13:B15"/>
    <mergeCell ref="C13:C15"/>
    <mergeCell ref="D13:D15"/>
    <mergeCell ref="G13:G15"/>
    <mergeCell ref="B10:B12"/>
    <mergeCell ref="C10:C12"/>
    <mergeCell ref="D10:D12"/>
    <mergeCell ref="G10:G12"/>
    <mergeCell ref="B34:B35"/>
    <mergeCell ref="C34:C35"/>
    <mergeCell ref="D34:D35"/>
    <mergeCell ref="G34:G35"/>
    <mergeCell ref="B32:B33"/>
    <mergeCell ref="C32:C33"/>
    <mergeCell ref="D32:D33"/>
    <mergeCell ref="B39:B40"/>
    <mergeCell ref="C39:C40"/>
    <mergeCell ref="D39:D40"/>
    <mergeCell ref="B41:B42"/>
    <mergeCell ref="C41:C42"/>
    <mergeCell ref="D41:D42"/>
    <mergeCell ref="A47:D47"/>
    <mergeCell ref="B43:B44"/>
    <mergeCell ref="C43:C44"/>
    <mergeCell ref="D43:D44"/>
    <mergeCell ref="B45:B46"/>
    <mergeCell ref="C45:C46"/>
    <mergeCell ref="D45:D46"/>
    <mergeCell ref="B66:B67"/>
    <mergeCell ref="C66:C67"/>
    <mergeCell ref="D66:D67"/>
    <mergeCell ref="B68:B69"/>
    <mergeCell ref="C68:C69"/>
    <mergeCell ref="D68:D69"/>
    <mergeCell ref="B72:B73"/>
    <mergeCell ref="C72:C73"/>
    <mergeCell ref="D72:D73"/>
    <mergeCell ref="B70:B71"/>
    <mergeCell ref="C70:C71"/>
    <mergeCell ref="D70:D71"/>
    <mergeCell ref="B75:B76"/>
    <mergeCell ref="C75:C76"/>
    <mergeCell ref="D75:D76"/>
    <mergeCell ref="G75:G76"/>
    <mergeCell ref="G77:G78"/>
    <mergeCell ref="B166:B167"/>
    <mergeCell ref="C166:C167"/>
    <mergeCell ref="B133:B134"/>
    <mergeCell ref="B135:B136"/>
    <mergeCell ref="B137:B138"/>
    <mergeCell ref="B139:B140"/>
    <mergeCell ref="D129:D131"/>
    <mergeCell ref="G129:G131"/>
    <mergeCell ref="B126:B128"/>
    <mergeCell ref="C126:C128"/>
    <mergeCell ref="D126:D128"/>
    <mergeCell ref="G166:G167"/>
    <mergeCell ref="D133:D134"/>
    <mergeCell ref="G133:G134"/>
    <mergeCell ref="D135:D136"/>
    <mergeCell ref="G135:G136"/>
    <mergeCell ref="D137:D138"/>
    <mergeCell ref="G137:G138"/>
    <mergeCell ref="D139:D140"/>
    <mergeCell ref="G139:G140"/>
    <mergeCell ref="D166:D167"/>
    <mergeCell ref="B197:B198"/>
    <mergeCell ref="A211:D211"/>
    <mergeCell ref="A132:D132"/>
    <mergeCell ref="D81:D82"/>
    <mergeCell ref="G81:G82"/>
    <mergeCell ref="B129:B131"/>
    <mergeCell ref="C129:C131"/>
    <mergeCell ref="B81:B82"/>
    <mergeCell ref="C81:C82"/>
    <mergeCell ref="E155:G155"/>
    <mergeCell ref="D148:D149"/>
    <mergeCell ref="G148:G149"/>
    <mergeCell ref="B88:B89"/>
    <mergeCell ref="C88:C89"/>
    <mergeCell ref="D88:D89"/>
    <mergeCell ref="G88:G89"/>
    <mergeCell ref="B90:B91"/>
    <mergeCell ref="C90:C91"/>
    <mergeCell ref="D90:D91"/>
    <mergeCell ref="B115:B116"/>
    <mergeCell ref="G95:G96"/>
    <mergeCell ref="B97:B98"/>
    <mergeCell ref="G39:G40"/>
    <mergeCell ref="G41:G42"/>
    <mergeCell ref="E47:G47"/>
    <mergeCell ref="E74:G74"/>
    <mergeCell ref="G66:G67"/>
    <mergeCell ref="G68:G69"/>
    <mergeCell ref="G72:G73"/>
    <mergeCell ref="G43:G44"/>
    <mergeCell ref="G45:G46"/>
    <mergeCell ref="E65:G65"/>
    <mergeCell ref="G70:G71"/>
    <mergeCell ref="A221:D221"/>
    <mergeCell ref="E221:G221"/>
    <mergeCell ref="A184:D184"/>
    <mergeCell ref="E184:G184"/>
    <mergeCell ref="A187:D187"/>
    <mergeCell ref="E187:G187"/>
    <mergeCell ref="A190:D190"/>
    <mergeCell ref="E190:G190"/>
    <mergeCell ref="A217:D217"/>
    <mergeCell ref="E217:G217"/>
    <mergeCell ref="A209:D209"/>
    <mergeCell ref="E209:G209"/>
    <mergeCell ref="G197:G198"/>
    <mergeCell ref="A192:D192"/>
    <mergeCell ref="E192:G192"/>
    <mergeCell ref="B195:B196"/>
    <mergeCell ref="C195:C196"/>
    <mergeCell ref="D195:D196"/>
    <mergeCell ref="G195:G196"/>
    <mergeCell ref="A201:D201"/>
    <mergeCell ref="E201:G201"/>
    <mergeCell ref="G193:G194"/>
    <mergeCell ref="A204:D204"/>
    <mergeCell ref="E211:G211"/>
  </mergeCells>
  <phoneticPr fontId="12" type="noConversion"/>
  <pageMargins left="0.39347222447395325" right="0.43291667103767395" top="0.8658333420753479" bottom="0" header="0.43291667103767395" footer="0"/>
  <pageSetup paperSize="9" scale="72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zoomScaleNormal="100" workbookViewId="0">
      <selection sqref="A1:E1"/>
    </sheetView>
  </sheetViews>
  <sheetFormatPr defaultColWidth="9" defaultRowHeight="13.5"/>
  <cols>
    <col min="1" max="1" width="18.25" style="2" customWidth="1"/>
    <col min="2" max="2" width="29" style="3" bestFit="1" customWidth="1"/>
    <col min="3" max="3" width="16.25" style="4" customWidth="1"/>
    <col min="4" max="4" width="21.625" style="5" customWidth="1"/>
    <col min="5" max="5" width="8.75" style="2" customWidth="1"/>
    <col min="6" max="16384" width="9" style="2"/>
  </cols>
  <sheetData>
    <row r="1" spans="1:5" ht="32.25" customHeight="1">
      <c r="A1" s="598" t="s">
        <v>469</v>
      </c>
      <c r="B1" s="598"/>
      <c r="C1" s="598"/>
      <c r="D1" s="598"/>
      <c r="E1" s="598"/>
    </row>
    <row r="2" spans="1:5" ht="20.25" customHeight="1" thickBot="1">
      <c r="A2" s="2" t="s">
        <v>520</v>
      </c>
      <c r="E2" s="6" t="s">
        <v>11</v>
      </c>
    </row>
    <row r="3" spans="1:5" s="3" customFormat="1" ht="26.25" customHeight="1" thickBot="1">
      <c r="A3" s="200" t="s">
        <v>55</v>
      </c>
      <c r="B3" s="201" t="s">
        <v>60</v>
      </c>
      <c r="C3" s="202" t="s">
        <v>12</v>
      </c>
      <c r="D3" s="203" t="s">
        <v>9</v>
      </c>
      <c r="E3" s="204" t="s">
        <v>43</v>
      </c>
    </row>
    <row r="4" spans="1:5" s="3" customFormat="1" ht="26.25" customHeight="1">
      <c r="A4" s="310" t="s">
        <v>87</v>
      </c>
      <c r="B4" s="311" t="s">
        <v>335</v>
      </c>
      <c r="C4" s="312">
        <v>5250000</v>
      </c>
      <c r="D4" s="313" t="s">
        <v>336</v>
      </c>
      <c r="E4" s="168"/>
    </row>
    <row r="5" spans="1:5" s="3" customFormat="1" ht="26.25" customHeight="1">
      <c r="A5" s="327" t="s">
        <v>478</v>
      </c>
      <c r="B5" s="328" t="s">
        <v>334</v>
      </c>
      <c r="C5" s="329">
        <v>800000</v>
      </c>
      <c r="D5" s="330" t="s">
        <v>226</v>
      </c>
      <c r="E5" s="169"/>
    </row>
    <row r="6" spans="1:5" s="3" customFormat="1" ht="26.25" customHeight="1">
      <c r="A6" s="327" t="s">
        <v>477</v>
      </c>
      <c r="B6" s="328" t="s">
        <v>334</v>
      </c>
      <c r="C6" s="329">
        <v>500000</v>
      </c>
      <c r="D6" s="330" t="s">
        <v>226</v>
      </c>
      <c r="E6" s="169"/>
    </row>
    <row r="7" spans="1:5" s="3" customFormat="1" ht="23.25" customHeight="1" thickBot="1">
      <c r="A7" s="599" t="s">
        <v>333</v>
      </c>
      <c r="B7" s="600"/>
      <c r="C7" s="331">
        <f>SUM(C4:C6)</f>
        <v>6550000</v>
      </c>
      <c r="D7" s="205"/>
      <c r="E7" s="185"/>
    </row>
    <row r="8" spans="1:5" s="3" customFormat="1" ht="23.25" customHeight="1">
      <c r="A8" s="2"/>
      <c r="C8" s="4"/>
      <c r="D8" s="5"/>
      <c r="E8" s="2"/>
    </row>
    <row r="9" spans="1:5" s="3" customFormat="1" ht="23.25" customHeight="1">
      <c r="A9" s="2"/>
      <c r="C9" s="4"/>
      <c r="D9" s="5"/>
      <c r="E9" s="2"/>
    </row>
    <row r="10" spans="1:5" s="3" customFormat="1">
      <c r="A10" s="2"/>
      <c r="C10" s="4"/>
      <c r="D10" s="5"/>
      <c r="E10" s="2"/>
    </row>
  </sheetData>
  <sheetProtection algorithmName="SHA-512" hashValue="Z553fkJMYoDrbQsw/YaZUZ8l11FCTppr8kLJjfohc6fKJbj6Sz+Uu8aNVQRqDOLVQCKOItbw7vG8nQjOUdz0jw==" saltValue="c2YvHKh5B1ZUgL/lLHQaWg==" spinCount="100000" sheet="1" objects="1" scenarios="1"/>
  <mergeCells count="2">
    <mergeCell ref="A1:E1"/>
    <mergeCell ref="A7:B7"/>
  </mergeCells>
  <phoneticPr fontId="12" type="noConversion"/>
  <pageMargins left="0.5" right="0.5" top="1" bottom="0.54000002145767212" header="0.5" footer="0.5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selection sqref="A1:E1"/>
    </sheetView>
  </sheetViews>
  <sheetFormatPr defaultColWidth="9" defaultRowHeight="13.5"/>
  <cols>
    <col min="1" max="1" width="13.125" style="33" bestFit="1" customWidth="1"/>
    <col min="2" max="2" width="23.25" style="34" bestFit="1" customWidth="1"/>
    <col min="3" max="3" width="16.25" style="35" customWidth="1"/>
    <col min="4" max="4" width="21.625" style="36" customWidth="1"/>
    <col min="5" max="5" width="8.75" style="33" customWidth="1"/>
    <col min="6" max="16384" width="9" style="2"/>
  </cols>
  <sheetData>
    <row r="1" spans="1:5" ht="32.25" customHeight="1">
      <c r="A1" s="601" t="s">
        <v>468</v>
      </c>
      <c r="B1" s="601"/>
      <c r="C1" s="601"/>
      <c r="D1" s="601"/>
      <c r="E1" s="601"/>
    </row>
    <row r="2" spans="1:5" ht="20.25" customHeight="1">
      <c r="A2" s="59" t="s">
        <v>520</v>
      </c>
      <c r="B2" s="60"/>
      <c r="C2" s="61"/>
      <c r="D2" s="62"/>
      <c r="E2" s="63" t="s">
        <v>11</v>
      </c>
    </row>
    <row r="3" spans="1:5" s="3" customFormat="1" ht="26.25" customHeight="1" thickBot="1">
      <c r="A3" s="64" t="s">
        <v>55</v>
      </c>
      <c r="B3" s="65" t="s">
        <v>60</v>
      </c>
      <c r="C3" s="66" t="s">
        <v>12</v>
      </c>
      <c r="D3" s="67" t="s">
        <v>9</v>
      </c>
      <c r="E3" s="68" t="s">
        <v>43</v>
      </c>
    </row>
    <row r="4" spans="1:5" s="3" customFormat="1" ht="23.25" customHeight="1">
      <c r="A4" s="308" t="s">
        <v>346</v>
      </c>
      <c r="B4" s="309" t="s">
        <v>345</v>
      </c>
      <c r="C4" s="246">
        <v>0</v>
      </c>
      <c r="D4" s="170" t="s">
        <v>342</v>
      </c>
      <c r="E4" s="206"/>
    </row>
    <row r="5" spans="1:5" s="3" customFormat="1" ht="23.25" customHeight="1" thickBot="1">
      <c r="A5" s="325" t="s">
        <v>348</v>
      </c>
      <c r="B5" s="326" t="s">
        <v>347</v>
      </c>
      <c r="C5" s="320">
        <v>480000</v>
      </c>
      <c r="D5" s="321" t="s">
        <v>215</v>
      </c>
      <c r="E5" s="206"/>
    </row>
    <row r="6" spans="1:5" s="3" customFormat="1" ht="23.25" customHeight="1" thickBot="1">
      <c r="A6" s="602" t="s">
        <v>102</v>
      </c>
      <c r="B6" s="603"/>
      <c r="C6" s="324">
        <f>SUM(C4:C5)</f>
        <v>480000</v>
      </c>
      <c r="D6" s="207"/>
      <c r="E6" s="69"/>
    </row>
    <row r="7" spans="1:5" s="3" customFormat="1" ht="23.25" customHeight="1">
      <c r="A7" s="33"/>
      <c r="B7" s="34"/>
      <c r="C7" s="35"/>
      <c r="D7" s="36"/>
      <c r="E7" s="33"/>
    </row>
    <row r="8" spans="1:5" s="3" customFormat="1" ht="23.25" customHeight="1">
      <c r="A8" s="33"/>
      <c r="B8" s="34"/>
      <c r="C8" s="35"/>
      <c r="D8" s="36"/>
      <c r="E8" s="33"/>
    </row>
    <row r="9" spans="1:5" s="3" customFormat="1">
      <c r="A9" s="33"/>
      <c r="B9" s="34"/>
      <c r="C9" s="35"/>
      <c r="D9" s="36"/>
      <c r="E9" s="33"/>
    </row>
  </sheetData>
  <sheetProtection algorithmName="SHA-512" hashValue="/x8oI9f8sUm2KhqcXoyy8Wz/j25bUb05YDanTZFNY4r4r8I4itCFdEAFy4kYkEWLhJbvyq1eSdV1V9quSluVrw==" saltValue="AIC/Z3PwFEb9VCaGqvPgWw==" spinCount="100000" sheet="1" objects="1" scenarios="1"/>
  <mergeCells count="2">
    <mergeCell ref="A1:E1"/>
    <mergeCell ref="A6:B6"/>
  </mergeCells>
  <phoneticPr fontId="12" type="noConversion"/>
  <pageMargins left="0.5" right="0.5" top="1" bottom="0.54000002145767212" header="0.5" footer="0.5"/>
  <pageSetup paperSize="9" scale="9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sqref="A1:E1"/>
    </sheetView>
  </sheetViews>
  <sheetFormatPr defaultColWidth="9" defaultRowHeight="13.5"/>
  <cols>
    <col min="1" max="1" width="13.125" style="33" bestFit="1" customWidth="1"/>
    <col min="2" max="2" width="23.25" style="34" bestFit="1" customWidth="1"/>
    <col min="3" max="3" width="16.25" style="35" customWidth="1"/>
    <col min="4" max="4" width="21.625" style="36" customWidth="1"/>
    <col min="5" max="5" width="8.75" style="33" customWidth="1"/>
    <col min="6" max="16384" width="9" style="2"/>
  </cols>
  <sheetData>
    <row r="1" spans="1:5" ht="32.25" customHeight="1">
      <c r="A1" s="601" t="s">
        <v>471</v>
      </c>
      <c r="B1" s="601"/>
      <c r="C1" s="601"/>
      <c r="D1" s="601"/>
      <c r="E1" s="601"/>
    </row>
    <row r="2" spans="1:5" ht="20.25" customHeight="1" thickBot="1">
      <c r="A2" s="59" t="s">
        <v>520</v>
      </c>
      <c r="B2" s="60"/>
      <c r="C2" s="61"/>
      <c r="D2" s="62"/>
      <c r="E2" s="63" t="s">
        <v>11</v>
      </c>
    </row>
    <row r="3" spans="1:5" s="3" customFormat="1" ht="26.25" customHeight="1" thickBot="1">
      <c r="A3" s="64" t="s">
        <v>55</v>
      </c>
      <c r="B3" s="65" t="s">
        <v>60</v>
      </c>
      <c r="C3" s="66" t="s">
        <v>12</v>
      </c>
      <c r="D3" s="67" t="s">
        <v>9</v>
      </c>
      <c r="E3" s="68" t="s">
        <v>43</v>
      </c>
    </row>
    <row r="4" spans="1:5" s="3" customFormat="1" ht="23.25" customHeight="1">
      <c r="A4" s="318" t="s">
        <v>325</v>
      </c>
      <c r="B4" s="319" t="s">
        <v>338</v>
      </c>
      <c r="C4" s="320">
        <v>213209</v>
      </c>
      <c r="D4" s="321" t="s">
        <v>343</v>
      </c>
      <c r="E4" s="168"/>
    </row>
    <row r="5" spans="1:5" s="3" customFormat="1" ht="23.25" customHeight="1">
      <c r="A5" s="322" t="s">
        <v>290</v>
      </c>
      <c r="B5" s="323" t="s">
        <v>337</v>
      </c>
      <c r="C5" s="246">
        <v>970695</v>
      </c>
      <c r="D5" s="170" t="s">
        <v>343</v>
      </c>
      <c r="E5" s="168"/>
    </row>
    <row r="6" spans="1:5" s="3" customFormat="1" ht="23.25" customHeight="1">
      <c r="A6" s="308" t="s">
        <v>518</v>
      </c>
      <c r="B6" s="396" t="s">
        <v>517</v>
      </c>
      <c r="C6" s="669">
        <v>2</v>
      </c>
      <c r="D6" s="170" t="s">
        <v>343</v>
      </c>
      <c r="E6" s="168"/>
    </row>
    <row r="7" spans="1:5" s="3" customFormat="1" ht="23.25" customHeight="1" thickBot="1">
      <c r="A7" s="315" t="s">
        <v>84</v>
      </c>
      <c r="B7" s="316" t="s">
        <v>84</v>
      </c>
      <c r="C7" s="670">
        <f>4595976</f>
        <v>4595976</v>
      </c>
      <c r="D7" s="317" t="s">
        <v>343</v>
      </c>
      <c r="E7" s="168"/>
    </row>
    <row r="8" spans="1:5" s="3" customFormat="1" ht="23.25" customHeight="1" thickBot="1">
      <c r="A8" s="602" t="s">
        <v>344</v>
      </c>
      <c r="B8" s="603"/>
      <c r="C8" s="324">
        <f>SUM(C4:C7)</f>
        <v>5779882</v>
      </c>
      <c r="D8" s="207"/>
      <c r="E8" s="69"/>
    </row>
    <row r="9" spans="1:5" s="3" customFormat="1" ht="23.25" customHeight="1">
      <c r="A9" s="33"/>
      <c r="B9" s="34"/>
      <c r="C9" s="35"/>
      <c r="D9" s="36"/>
      <c r="E9" s="33"/>
    </row>
    <row r="10" spans="1:5" s="3" customFormat="1" ht="23.25" customHeight="1">
      <c r="A10" s="33"/>
      <c r="B10" s="34"/>
      <c r="C10" s="35"/>
      <c r="D10" s="36"/>
      <c r="E10" s="33"/>
    </row>
    <row r="11" spans="1:5" s="3" customFormat="1">
      <c r="A11" s="33"/>
      <c r="B11" s="34"/>
      <c r="C11" s="35"/>
      <c r="D11" s="36"/>
      <c r="E11" s="33"/>
    </row>
  </sheetData>
  <sheetProtection algorithmName="SHA-512" hashValue="cq5dhZgsvK73UyR0olfnFu7kVQWd4annxmzIGRzjdj7dvLzIShqgGgy+uriGKvxmm54L0FQfep+k5QA+t6VyQQ==" saltValue="bLcBnnI7IJMSPJPtgvB5hA==" spinCount="100000" sheet="1" objects="1" scenarios="1"/>
  <mergeCells count="2">
    <mergeCell ref="A1:E1"/>
    <mergeCell ref="A8:B8"/>
  </mergeCells>
  <phoneticPr fontId="12" type="noConversion"/>
  <pageMargins left="0.5" right="0.5" top="1" bottom="0.54000002145767212" header="0.5" footer="0.5"/>
  <pageSetup paperSize="9" scale="9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zoomScaleNormal="100" workbookViewId="0">
      <selection sqref="A1:E1"/>
    </sheetView>
  </sheetViews>
  <sheetFormatPr defaultColWidth="9" defaultRowHeight="13.5"/>
  <cols>
    <col min="1" max="1" width="18.25" style="33" customWidth="1"/>
    <col min="2" max="2" width="21.125" style="34" customWidth="1"/>
    <col min="3" max="3" width="16.25" style="35" customWidth="1"/>
    <col min="4" max="4" width="22.75" style="36" bestFit="1" customWidth="1"/>
    <col min="5" max="5" width="8.75" style="33" customWidth="1"/>
    <col min="6" max="16384" width="9" style="2"/>
  </cols>
  <sheetData>
    <row r="1" spans="1:5" ht="32.25" customHeight="1">
      <c r="A1" s="601" t="s">
        <v>413</v>
      </c>
      <c r="B1" s="601"/>
      <c r="C1" s="601"/>
      <c r="D1" s="601"/>
      <c r="E1" s="601"/>
    </row>
    <row r="2" spans="1:5" ht="20.25" customHeight="1" thickBot="1">
      <c r="A2" s="59" t="s">
        <v>520</v>
      </c>
      <c r="B2" s="60"/>
      <c r="C2" s="61"/>
      <c r="D2" s="62"/>
      <c r="E2" s="63" t="s">
        <v>11</v>
      </c>
    </row>
    <row r="3" spans="1:5" s="3" customFormat="1" ht="26.25" customHeight="1" thickBot="1">
      <c r="A3" s="64" t="s">
        <v>55</v>
      </c>
      <c r="B3" s="400" t="s">
        <v>60</v>
      </c>
      <c r="C3" s="66" t="s">
        <v>12</v>
      </c>
      <c r="D3" s="67" t="s">
        <v>9</v>
      </c>
      <c r="E3" s="68" t="s">
        <v>43</v>
      </c>
    </row>
    <row r="4" spans="1:5" s="3" customFormat="1" ht="23.25" customHeight="1">
      <c r="A4" s="672" t="s">
        <v>339</v>
      </c>
      <c r="B4" s="673" t="s">
        <v>526</v>
      </c>
      <c r="C4" s="674">
        <v>650000</v>
      </c>
      <c r="D4" s="675" t="s">
        <v>524</v>
      </c>
      <c r="E4" s="676"/>
    </row>
    <row r="5" spans="1:5" s="3" customFormat="1" ht="23.25" customHeight="1">
      <c r="A5" s="604"/>
      <c r="B5" s="401" t="s">
        <v>525</v>
      </c>
      <c r="C5" s="246">
        <v>9621461</v>
      </c>
      <c r="D5" s="170" t="s">
        <v>527</v>
      </c>
      <c r="E5" s="168"/>
    </row>
    <row r="6" spans="1:5" s="3" customFormat="1" ht="23.25" customHeight="1" thickBot="1">
      <c r="A6" s="605"/>
      <c r="B6" s="332" t="s">
        <v>233</v>
      </c>
      <c r="C6" s="333">
        <v>106973</v>
      </c>
      <c r="D6" s="208"/>
      <c r="E6" s="209"/>
    </row>
    <row r="7" spans="1:5" s="3" customFormat="1" ht="23.25" customHeight="1" thickBot="1">
      <c r="A7" s="599" t="s">
        <v>187</v>
      </c>
      <c r="B7" s="671"/>
      <c r="C7" s="334">
        <f>SUM(C4:C6)</f>
        <v>10378434</v>
      </c>
      <c r="D7" s="205"/>
      <c r="E7" s="185"/>
    </row>
    <row r="8" spans="1:5" s="3" customFormat="1" ht="23.25" customHeight="1">
      <c r="A8" s="33"/>
      <c r="B8" s="34"/>
      <c r="C8" s="35"/>
      <c r="D8" s="36"/>
      <c r="E8" s="33"/>
    </row>
    <row r="9" spans="1:5" s="3" customFormat="1" ht="23.25" customHeight="1">
      <c r="A9" s="33"/>
      <c r="B9" s="34"/>
      <c r="C9" s="35"/>
      <c r="D9" s="36"/>
      <c r="E9" s="33"/>
    </row>
    <row r="10" spans="1:5" s="3" customFormat="1">
      <c r="A10" s="33"/>
      <c r="B10" s="34"/>
      <c r="C10" s="35"/>
      <c r="D10" s="36"/>
      <c r="E10" s="33"/>
    </row>
  </sheetData>
  <sheetProtection algorithmName="SHA-512" hashValue="7rLat5uydMqvR5Y43dwQcwsGjjM9eBE75Mlz3i7uGMEOkbHp8B/kCo4oWMVRNyJX5OE34dzqt/V/fR+THEL0dQ==" saltValue="foowDoTZJIlJ1tT8EG9McQ==" spinCount="100000" sheet="1" objects="1" scenarios="1"/>
  <mergeCells count="3">
    <mergeCell ref="A7:B7"/>
    <mergeCell ref="A1:E1"/>
    <mergeCell ref="A4:A6"/>
  </mergeCells>
  <phoneticPr fontId="12" type="noConversion"/>
  <pageMargins left="0.5" right="0.5" top="1" bottom="0.54000002145767212" header="0.5" footer="0.5"/>
  <pageSetup paperSize="9" scale="9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zoomScaleNormal="100" workbookViewId="0">
      <selection sqref="A1:E1"/>
    </sheetView>
  </sheetViews>
  <sheetFormatPr defaultColWidth="9" defaultRowHeight="16.5"/>
  <cols>
    <col min="1" max="2" width="15.625" style="39" customWidth="1"/>
    <col min="3" max="3" width="17.75" style="39" customWidth="1"/>
    <col min="4" max="4" width="17.375" style="39" customWidth="1"/>
    <col min="5" max="5" width="11" style="39" customWidth="1"/>
    <col min="6" max="9" width="9" style="9"/>
    <col min="10" max="10" width="13" style="9" bestFit="1" customWidth="1"/>
    <col min="11" max="16384" width="9" style="9"/>
  </cols>
  <sheetData>
    <row r="1" spans="1:10" ht="33" customHeight="1">
      <c r="A1" s="606" t="s">
        <v>385</v>
      </c>
      <c r="B1" s="606"/>
      <c r="C1" s="606"/>
      <c r="D1" s="606"/>
      <c r="E1" s="606"/>
    </row>
    <row r="2" spans="1:10" ht="17.25" thickBot="1">
      <c r="A2" s="76" t="s">
        <v>523</v>
      </c>
      <c r="B2" s="77"/>
      <c r="C2" s="77"/>
      <c r="D2" s="77"/>
      <c r="E2" s="78" t="s">
        <v>22</v>
      </c>
    </row>
    <row r="3" spans="1:10" ht="26.25" customHeight="1" thickBot="1">
      <c r="A3" s="210" t="s">
        <v>48</v>
      </c>
      <c r="B3" s="211" t="s">
        <v>39</v>
      </c>
      <c r="C3" s="607" t="s">
        <v>9</v>
      </c>
      <c r="D3" s="608"/>
      <c r="E3" s="212" t="s">
        <v>43</v>
      </c>
    </row>
    <row r="4" spans="1:10" ht="26.25" customHeight="1">
      <c r="A4" s="612" t="s">
        <v>47</v>
      </c>
      <c r="B4" s="609">
        <f>SUM(D4:D8)</f>
        <v>1126581650</v>
      </c>
      <c r="C4" s="402" t="s">
        <v>17</v>
      </c>
      <c r="D4" s="216">
        <f>169683369+77781111+125059505+114532433+19841400+117992447+27192600+87407354</f>
        <v>739490219</v>
      </c>
      <c r="E4" s="217"/>
      <c r="J4" s="18"/>
    </row>
    <row r="5" spans="1:10" ht="26.25" customHeight="1">
      <c r="A5" s="613"/>
      <c r="B5" s="610"/>
      <c r="C5" s="403" t="s">
        <v>77</v>
      </c>
      <c r="D5" s="171">
        <f>23847287+9192590+54472568+9051855+86266509+8966780+24521436</f>
        <v>216319025</v>
      </c>
      <c r="E5" s="79"/>
      <c r="J5" s="18"/>
    </row>
    <row r="6" spans="1:10" ht="26.25" customHeight="1">
      <c r="A6" s="613"/>
      <c r="B6" s="610"/>
      <c r="C6" s="403" t="s">
        <v>217</v>
      </c>
      <c r="D6" s="171">
        <f>17713170+9462556+12553800+11740680+11951900+3032150+9327570</f>
        <v>75781826</v>
      </c>
      <c r="E6" s="79"/>
      <c r="J6" s="18"/>
    </row>
    <row r="7" spans="1:10" ht="26.25" customHeight="1">
      <c r="A7" s="613"/>
      <c r="B7" s="610"/>
      <c r="C7" s="403" t="s">
        <v>216</v>
      </c>
      <c r="D7" s="171">
        <f>20116480+8760640+14811210+13197340+2403270+13992700+3638440+9720500</f>
        <v>86640580</v>
      </c>
      <c r="E7" s="79"/>
      <c r="J7" s="18"/>
    </row>
    <row r="8" spans="1:10" ht="26.25" customHeight="1" thickBot="1">
      <c r="A8" s="614"/>
      <c r="B8" s="611"/>
      <c r="C8" s="351" t="s">
        <v>179</v>
      </c>
      <c r="D8" s="352">
        <f>300000+2400000+3550000+1200000+900000</f>
        <v>8350000</v>
      </c>
      <c r="E8" s="218"/>
      <c r="J8" s="18"/>
    </row>
    <row r="9" spans="1:10" ht="26.25" customHeight="1" thickBot="1">
      <c r="A9" s="213" t="s">
        <v>44</v>
      </c>
      <c r="B9" s="353">
        <f>B4</f>
        <v>1126581650</v>
      </c>
      <c r="C9" s="214"/>
      <c r="D9" s="353">
        <f>SUM(D4:D8)</f>
        <v>1126581650</v>
      </c>
      <c r="E9" s="215"/>
    </row>
    <row r="10" spans="1:10">
      <c r="A10" s="37"/>
      <c r="B10" s="37"/>
      <c r="C10" s="38"/>
      <c r="D10" s="37"/>
      <c r="E10" s="37"/>
    </row>
    <row r="11" spans="1:10">
      <c r="A11" s="37"/>
      <c r="B11" s="37"/>
      <c r="C11" s="38"/>
      <c r="D11" s="37"/>
      <c r="E11" s="37"/>
    </row>
  </sheetData>
  <sheetProtection algorithmName="SHA-512" hashValue="kYVmIRoGfu6hiJ8Hgrqnef/mBRrxiqNMsDBv75BldFAJuIyhe8XYujDdPwG80ZHQ1hqkNEn9QpHkG1ytKX5mOQ==" saltValue="YLXleJ5bWw4IGgwQJCZTvQ==" spinCount="100000" sheet="1" objects="1" scenarios="1"/>
  <mergeCells count="4">
    <mergeCell ref="A1:E1"/>
    <mergeCell ref="C3:D3"/>
    <mergeCell ref="B4:B8"/>
    <mergeCell ref="A4:A8"/>
  </mergeCells>
  <phoneticPr fontId="12" type="noConversion"/>
  <pageMargins left="0.69972223043441772" right="0.69972223043441772" top="0.75" bottom="0.75" header="0.30000001192092896" footer="0.30000001192092896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>
      <selection sqref="A1:F1"/>
    </sheetView>
  </sheetViews>
  <sheetFormatPr defaultRowHeight="13.5"/>
  <cols>
    <col min="1" max="1" width="13.125" style="45" bestFit="1" customWidth="1"/>
    <col min="2" max="2" width="19.375" style="45" customWidth="1"/>
    <col min="3" max="3" width="28.125" style="46" bestFit="1" customWidth="1"/>
    <col min="4" max="4" width="16.5" style="47" customWidth="1"/>
    <col min="5" max="5" width="33.75" style="48" bestFit="1" customWidth="1"/>
    <col min="6" max="6" width="9.5" style="49" customWidth="1"/>
    <col min="7" max="7" width="9" style="10" hidden="1" customWidth="1"/>
    <col min="8" max="8" width="11" style="10" hidden="1" customWidth="1"/>
    <col min="9" max="9" width="12.875" style="10" hidden="1" customWidth="1"/>
    <col min="10" max="11" width="12.125" style="10" hidden="1" customWidth="1"/>
    <col min="12" max="245" width="9" style="10"/>
    <col min="246" max="246" width="8.625" style="10" customWidth="1"/>
    <col min="247" max="247" width="13.5" style="10" customWidth="1"/>
    <col min="248" max="248" width="18.25" style="10" customWidth="1"/>
    <col min="249" max="249" width="16.5" style="10" customWidth="1"/>
    <col min="250" max="250" width="26.125" style="10" customWidth="1"/>
    <col min="251" max="251" width="9.5" style="10" customWidth="1"/>
    <col min="252" max="501" width="9" style="10"/>
    <col min="502" max="502" width="8.625" style="10" customWidth="1"/>
    <col min="503" max="503" width="13.5" style="10" customWidth="1"/>
    <col min="504" max="504" width="18.25" style="10" customWidth="1"/>
    <col min="505" max="505" width="16.5" style="10" customWidth="1"/>
    <col min="506" max="506" width="26.125" style="10" customWidth="1"/>
    <col min="507" max="507" width="9.5" style="10" customWidth="1"/>
    <col min="508" max="757" width="9" style="10"/>
    <col min="758" max="758" width="8.625" style="10" customWidth="1"/>
    <col min="759" max="759" width="13.5" style="10" customWidth="1"/>
    <col min="760" max="760" width="18.25" style="10" customWidth="1"/>
    <col min="761" max="761" width="16.5" style="10" customWidth="1"/>
    <col min="762" max="762" width="26.125" style="10" customWidth="1"/>
    <col min="763" max="763" width="9.5" style="10" customWidth="1"/>
    <col min="764" max="1013" width="9" style="10"/>
    <col min="1014" max="1014" width="8.625" style="10" customWidth="1"/>
    <col min="1015" max="1015" width="13.5" style="10" customWidth="1"/>
    <col min="1016" max="1016" width="18.25" style="10" customWidth="1"/>
    <col min="1017" max="1017" width="16.5" style="10" customWidth="1"/>
    <col min="1018" max="1018" width="26.125" style="10" customWidth="1"/>
    <col min="1019" max="1019" width="9.5" style="10" customWidth="1"/>
    <col min="1020" max="1269" width="9" style="10"/>
    <col min="1270" max="1270" width="8.625" style="10" customWidth="1"/>
    <col min="1271" max="1271" width="13.5" style="10" customWidth="1"/>
    <col min="1272" max="1272" width="18.25" style="10" customWidth="1"/>
    <col min="1273" max="1273" width="16.5" style="10" customWidth="1"/>
    <col min="1274" max="1274" width="26.125" style="10" customWidth="1"/>
    <col min="1275" max="1275" width="9.5" style="10" customWidth="1"/>
    <col min="1276" max="1525" width="9" style="10"/>
    <col min="1526" max="1526" width="8.625" style="10" customWidth="1"/>
    <col min="1527" max="1527" width="13.5" style="10" customWidth="1"/>
    <col min="1528" max="1528" width="18.25" style="10" customWidth="1"/>
    <col min="1529" max="1529" width="16.5" style="10" customWidth="1"/>
    <col min="1530" max="1530" width="26.125" style="10" customWidth="1"/>
    <col min="1531" max="1531" width="9.5" style="10" customWidth="1"/>
    <col min="1532" max="1781" width="9" style="10"/>
    <col min="1782" max="1782" width="8.625" style="10" customWidth="1"/>
    <col min="1783" max="1783" width="13.5" style="10" customWidth="1"/>
    <col min="1784" max="1784" width="18.25" style="10" customWidth="1"/>
    <col min="1785" max="1785" width="16.5" style="10" customWidth="1"/>
    <col min="1786" max="1786" width="26.125" style="10" customWidth="1"/>
    <col min="1787" max="1787" width="9.5" style="10" customWidth="1"/>
    <col min="1788" max="2037" width="9" style="10"/>
    <col min="2038" max="2038" width="8.625" style="10" customWidth="1"/>
    <col min="2039" max="2039" width="13.5" style="10" customWidth="1"/>
    <col min="2040" max="2040" width="18.25" style="10" customWidth="1"/>
    <col min="2041" max="2041" width="16.5" style="10" customWidth="1"/>
    <col min="2042" max="2042" width="26.125" style="10" customWidth="1"/>
    <col min="2043" max="2043" width="9.5" style="10" customWidth="1"/>
    <col min="2044" max="2293" width="9" style="10"/>
    <col min="2294" max="2294" width="8.625" style="10" customWidth="1"/>
    <col min="2295" max="2295" width="13.5" style="10" customWidth="1"/>
    <col min="2296" max="2296" width="18.25" style="10" customWidth="1"/>
    <col min="2297" max="2297" width="16.5" style="10" customWidth="1"/>
    <col min="2298" max="2298" width="26.125" style="10" customWidth="1"/>
    <col min="2299" max="2299" width="9.5" style="10" customWidth="1"/>
    <col min="2300" max="2549" width="9" style="10"/>
    <col min="2550" max="2550" width="8.625" style="10" customWidth="1"/>
    <col min="2551" max="2551" width="13.5" style="10" customWidth="1"/>
    <col min="2552" max="2552" width="18.25" style="10" customWidth="1"/>
    <col min="2553" max="2553" width="16.5" style="10" customWidth="1"/>
    <col min="2554" max="2554" width="26.125" style="10" customWidth="1"/>
    <col min="2555" max="2555" width="9.5" style="10" customWidth="1"/>
    <col min="2556" max="2805" width="9" style="10"/>
    <col min="2806" max="2806" width="8.625" style="10" customWidth="1"/>
    <col min="2807" max="2807" width="13.5" style="10" customWidth="1"/>
    <col min="2808" max="2808" width="18.25" style="10" customWidth="1"/>
    <col min="2809" max="2809" width="16.5" style="10" customWidth="1"/>
    <col min="2810" max="2810" width="26.125" style="10" customWidth="1"/>
    <col min="2811" max="2811" width="9.5" style="10" customWidth="1"/>
    <col min="2812" max="3061" width="9" style="10"/>
    <col min="3062" max="3062" width="8.625" style="10" customWidth="1"/>
    <col min="3063" max="3063" width="13.5" style="10" customWidth="1"/>
    <col min="3064" max="3064" width="18.25" style="10" customWidth="1"/>
    <col min="3065" max="3065" width="16.5" style="10" customWidth="1"/>
    <col min="3066" max="3066" width="26.125" style="10" customWidth="1"/>
    <col min="3067" max="3067" width="9.5" style="10" customWidth="1"/>
    <col min="3068" max="3317" width="9" style="10"/>
    <col min="3318" max="3318" width="8.625" style="10" customWidth="1"/>
    <col min="3319" max="3319" width="13.5" style="10" customWidth="1"/>
    <col min="3320" max="3320" width="18.25" style="10" customWidth="1"/>
    <col min="3321" max="3321" width="16.5" style="10" customWidth="1"/>
    <col min="3322" max="3322" width="26.125" style="10" customWidth="1"/>
    <col min="3323" max="3323" width="9.5" style="10" customWidth="1"/>
    <col min="3324" max="3573" width="9" style="10"/>
    <col min="3574" max="3574" width="8.625" style="10" customWidth="1"/>
    <col min="3575" max="3575" width="13.5" style="10" customWidth="1"/>
    <col min="3576" max="3576" width="18.25" style="10" customWidth="1"/>
    <col min="3577" max="3577" width="16.5" style="10" customWidth="1"/>
    <col min="3578" max="3578" width="26.125" style="10" customWidth="1"/>
    <col min="3579" max="3579" width="9.5" style="10" customWidth="1"/>
    <col min="3580" max="3829" width="9" style="10"/>
    <col min="3830" max="3830" width="8.625" style="10" customWidth="1"/>
    <col min="3831" max="3831" width="13.5" style="10" customWidth="1"/>
    <col min="3832" max="3832" width="18.25" style="10" customWidth="1"/>
    <col min="3833" max="3833" width="16.5" style="10" customWidth="1"/>
    <col min="3834" max="3834" width="26.125" style="10" customWidth="1"/>
    <col min="3835" max="3835" width="9.5" style="10" customWidth="1"/>
    <col min="3836" max="4085" width="9" style="10"/>
    <col min="4086" max="4086" width="8.625" style="10" customWidth="1"/>
    <col min="4087" max="4087" width="13.5" style="10" customWidth="1"/>
    <col min="4088" max="4088" width="18.25" style="10" customWidth="1"/>
    <col min="4089" max="4089" width="16.5" style="10" customWidth="1"/>
    <col min="4090" max="4090" width="26.125" style="10" customWidth="1"/>
    <col min="4091" max="4091" width="9.5" style="10" customWidth="1"/>
    <col min="4092" max="4341" width="9" style="10"/>
    <col min="4342" max="4342" width="8.625" style="10" customWidth="1"/>
    <col min="4343" max="4343" width="13.5" style="10" customWidth="1"/>
    <col min="4344" max="4344" width="18.25" style="10" customWidth="1"/>
    <col min="4345" max="4345" width="16.5" style="10" customWidth="1"/>
    <col min="4346" max="4346" width="26.125" style="10" customWidth="1"/>
    <col min="4347" max="4347" width="9.5" style="10" customWidth="1"/>
    <col min="4348" max="4597" width="9" style="10"/>
    <col min="4598" max="4598" width="8.625" style="10" customWidth="1"/>
    <col min="4599" max="4599" width="13.5" style="10" customWidth="1"/>
    <col min="4600" max="4600" width="18.25" style="10" customWidth="1"/>
    <col min="4601" max="4601" width="16.5" style="10" customWidth="1"/>
    <col min="4602" max="4602" width="26.125" style="10" customWidth="1"/>
    <col min="4603" max="4603" width="9.5" style="10" customWidth="1"/>
    <col min="4604" max="4853" width="9" style="10"/>
    <col min="4854" max="4854" width="8.625" style="10" customWidth="1"/>
    <col min="4855" max="4855" width="13.5" style="10" customWidth="1"/>
    <col min="4856" max="4856" width="18.25" style="10" customWidth="1"/>
    <col min="4857" max="4857" width="16.5" style="10" customWidth="1"/>
    <col min="4858" max="4858" width="26.125" style="10" customWidth="1"/>
    <col min="4859" max="4859" width="9.5" style="10" customWidth="1"/>
    <col min="4860" max="5109" width="9" style="10"/>
    <col min="5110" max="5110" width="8.625" style="10" customWidth="1"/>
    <col min="5111" max="5111" width="13.5" style="10" customWidth="1"/>
    <col min="5112" max="5112" width="18.25" style="10" customWidth="1"/>
    <col min="5113" max="5113" width="16.5" style="10" customWidth="1"/>
    <col min="5114" max="5114" width="26.125" style="10" customWidth="1"/>
    <col min="5115" max="5115" width="9.5" style="10" customWidth="1"/>
    <col min="5116" max="5365" width="9" style="10"/>
    <col min="5366" max="5366" width="8.625" style="10" customWidth="1"/>
    <col min="5367" max="5367" width="13.5" style="10" customWidth="1"/>
    <col min="5368" max="5368" width="18.25" style="10" customWidth="1"/>
    <col min="5369" max="5369" width="16.5" style="10" customWidth="1"/>
    <col min="5370" max="5370" width="26.125" style="10" customWidth="1"/>
    <col min="5371" max="5371" width="9.5" style="10" customWidth="1"/>
    <col min="5372" max="5621" width="9" style="10"/>
    <col min="5622" max="5622" width="8.625" style="10" customWidth="1"/>
    <col min="5623" max="5623" width="13.5" style="10" customWidth="1"/>
    <col min="5624" max="5624" width="18.25" style="10" customWidth="1"/>
    <col min="5625" max="5625" width="16.5" style="10" customWidth="1"/>
    <col min="5626" max="5626" width="26.125" style="10" customWidth="1"/>
    <col min="5627" max="5627" width="9.5" style="10" customWidth="1"/>
    <col min="5628" max="5877" width="9" style="10"/>
    <col min="5878" max="5878" width="8.625" style="10" customWidth="1"/>
    <col min="5879" max="5879" width="13.5" style="10" customWidth="1"/>
    <col min="5880" max="5880" width="18.25" style="10" customWidth="1"/>
    <col min="5881" max="5881" width="16.5" style="10" customWidth="1"/>
    <col min="5882" max="5882" width="26.125" style="10" customWidth="1"/>
    <col min="5883" max="5883" width="9.5" style="10" customWidth="1"/>
    <col min="5884" max="6133" width="9" style="10"/>
    <col min="6134" max="6134" width="8.625" style="10" customWidth="1"/>
    <col min="6135" max="6135" width="13.5" style="10" customWidth="1"/>
    <col min="6136" max="6136" width="18.25" style="10" customWidth="1"/>
    <col min="6137" max="6137" width="16.5" style="10" customWidth="1"/>
    <col min="6138" max="6138" width="26.125" style="10" customWidth="1"/>
    <col min="6139" max="6139" width="9.5" style="10" customWidth="1"/>
    <col min="6140" max="6389" width="9" style="10"/>
    <col min="6390" max="6390" width="8.625" style="10" customWidth="1"/>
    <col min="6391" max="6391" width="13.5" style="10" customWidth="1"/>
    <col min="6392" max="6392" width="18.25" style="10" customWidth="1"/>
    <col min="6393" max="6393" width="16.5" style="10" customWidth="1"/>
    <col min="6394" max="6394" width="26.125" style="10" customWidth="1"/>
    <col min="6395" max="6395" width="9.5" style="10" customWidth="1"/>
    <col min="6396" max="6645" width="9" style="10"/>
    <col min="6646" max="6646" width="8.625" style="10" customWidth="1"/>
    <col min="6647" max="6647" width="13.5" style="10" customWidth="1"/>
    <col min="6648" max="6648" width="18.25" style="10" customWidth="1"/>
    <col min="6649" max="6649" width="16.5" style="10" customWidth="1"/>
    <col min="6650" max="6650" width="26.125" style="10" customWidth="1"/>
    <col min="6651" max="6651" width="9.5" style="10" customWidth="1"/>
    <col min="6652" max="6901" width="9" style="10"/>
    <col min="6902" max="6902" width="8.625" style="10" customWidth="1"/>
    <col min="6903" max="6903" width="13.5" style="10" customWidth="1"/>
    <col min="6904" max="6904" width="18.25" style="10" customWidth="1"/>
    <col min="6905" max="6905" width="16.5" style="10" customWidth="1"/>
    <col min="6906" max="6906" width="26.125" style="10" customWidth="1"/>
    <col min="6907" max="6907" width="9.5" style="10" customWidth="1"/>
    <col min="6908" max="7157" width="9" style="10"/>
    <col min="7158" max="7158" width="8.625" style="10" customWidth="1"/>
    <col min="7159" max="7159" width="13.5" style="10" customWidth="1"/>
    <col min="7160" max="7160" width="18.25" style="10" customWidth="1"/>
    <col min="7161" max="7161" width="16.5" style="10" customWidth="1"/>
    <col min="7162" max="7162" width="26.125" style="10" customWidth="1"/>
    <col min="7163" max="7163" width="9.5" style="10" customWidth="1"/>
    <col min="7164" max="7413" width="9" style="10"/>
    <col min="7414" max="7414" width="8.625" style="10" customWidth="1"/>
    <col min="7415" max="7415" width="13.5" style="10" customWidth="1"/>
    <col min="7416" max="7416" width="18.25" style="10" customWidth="1"/>
    <col min="7417" max="7417" width="16.5" style="10" customWidth="1"/>
    <col min="7418" max="7418" width="26.125" style="10" customWidth="1"/>
    <col min="7419" max="7419" width="9.5" style="10" customWidth="1"/>
    <col min="7420" max="7669" width="9" style="10"/>
    <col min="7670" max="7670" width="8.625" style="10" customWidth="1"/>
    <col min="7671" max="7671" width="13.5" style="10" customWidth="1"/>
    <col min="7672" max="7672" width="18.25" style="10" customWidth="1"/>
    <col min="7673" max="7673" width="16.5" style="10" customWidth="1"/>
    <col min="7674" max="7674" width="26.125" style="10" customWidth="1"/>
    <col min="7675" max="7675" width="9.5" style="10" customWidth="1"/>
    <col min="7676" max="7925" width="9" style="10"/>
    <col min="7926" max="7926" width="8.625" style="10" customWidth="1"/>
    <col min="7927" max="7927" width="13.5" style="10" customWidth="1"/>
    <col min="7928" max="7928" width="18.25" style="10" customWidth="1"/>
    <col min="7929" max="7929" width="16.5" style="10" customWidth="1"/>
    <col min="7930" max="7930" width="26.125" style="10" customWidth="1"/>
    <col min="7931" max="7931" width="9.5" style="10" customWidth="1"/>
    <col min="7932" max="8181" width="9" style="10"/>
    <col min="8182" max="8182" width="8.625" style="10" customWidth="1"/>
    <col min="8183" max="8183" width="13.5" style="10" customWidth="1"/>
    <col min="8184" max="8184" width="18.25" style="10" customWidth="1"/>
    <col min="8185" max="8185" width="16.5" style="10" customWidth="1"/>
    <col min="8186" max="8186" width="26.125" style="10" customWidth="1"/>
    <col min="8187" max="8187" width="9.5" style="10" customWidth="1"/>
    <col min="8188" max="8437" width="9" style="10"/>
    <col min="8438" max="8438" width="8.625" style="10" customWidth="1"/>
    <col min="8439" max="8439" width="13.5" style="10" customWidth="1"/>
    <col min="8440" max="8440" width="18.25" style="10" customWidth="1"/>
    <col min="8441" max="8441" width="16.5" style="10" customWidth="1"/>
    <col min="8442" max="8442" width="26.125" style="10" customWidth="1"/>
    <col min="8443" max="8443" width="9.5" style="10" customWidth="1"/>
    <col min="8444" max="8693" width="9" style="10"/>
    <col min="8694" max="8694" width="8.625" style="10" customWidth="1"/>
    <col min="8695" max="8695" width="13.5" style="10" customWidth="1"/>
    <col min="8696" max="8696" width="18.25" style="10" customWidth="1"/>
    <col min="8697" max="8697" width="16.5" style="10" customWidth="1"/>
    <col min="8698" max="8698" width="26.125" style="10" customWidth="1"/>
    <col min="8699" max="8699" width="9.5" style="10" customWidth="1"/>
    <col min="8700" max="8949" width="9" style="10"/>
    <col min="8950" max="8950" width="8.625" style="10" customWidth="1"/>
    <col min="8951" max="8951" width="13.5" style="10" customWidth="1"/>
    <col min="8952" max="8952" width="18.25" style="10" customWidth="1"/>
    <col min="8953" max="8953" width="16.5" style="10" customWidth="1"/>
    <col min="8954" max="8954" width="26.125" style="10" customWidth="1"/>
    <col min="8955" max="8955" width="9.5" style="10" customWidth="1"/>
    <col min="8956" max="9205" width="9" style="10"/>
    <col min="9206" max="9206" width="8.625" style="10" customWidth="1"/>
    <col min="9207" max="9207" width="13.5" style="10" customWidth="1"/>
    <col min="9208" max="9208" width="18.25" style="10" customWidth="1"/>
    <col min="9209" max="9209" width="16.5" style="10" customWidth="1"/>
    <col min="9210" max="9210" width="26.125" style="10" customWidth="1"/>
    <col min="9211" max="9211" width="9.5" style="10" customWidth="1"/>
    <col min="9212" max="9461" width="9" style="10"/>
    <col min="9462" max="9462" width="8.625" style="10" customWidth="1"/>
    <col min="9463" max="9463" width="13.5" style="10" customWidth="1"/>
    <col min="9464" max="9464" width="18.25" style="10" customWidth="1"/>
    <col min="9465" max="9465" width="16.5" style="10" customWidth="1"/>
    <col min="9466" max="9466" width="26.125" style="10" customWidth="1"/>
    <col min="9467" max="9467" width="9.5" style="10" customWidth="1"/>
    <col min="9468" max="9717" width="9" style="10"/>
    <col min="9718" max="9718" width="8.625" style="10" customWidth="1"/>
    <col min="9719" max="9719" width="13.5" style="10" customWidth="1"/>
    <col min="9720" max="9720" width="18.25" style="10" customWidth="1"/>
    <col min="9721" max="9721" width="16.5" style="10" customWidth="1"/>
    <col min="9722" max="9722" width="26.125" style="10" customWidth="1"/>
    <col min="9723" max="9723" width="9.5" style="10" customWidth="1"/>
    <col min="9724" max="9973" width="9" style="10"/>
    <col min="9974" max="9974" width="8.625" style="10" customWidth="1"/>
    <col min="9975" max="9975" width="13.5" style="10" customWidth="1"/>
    <col min="9976" max="9976" width="18.25" style="10" customWidth="1"/>
    <col min="9977" max="9977" width="16.5" style="10" customWidth="1"/>
    <col min="9978" max="9978" width="26.125" style="10" customWidth="1"/>
    <col min="9979" max="9979" width="9.5" style="10" customWidth="1"/>
    <col min="9980" max="10229" width="9" style="10"/>
    <col min="10230" max="10230" width="8.625" style="10" customWidth="1"/>
    <col min="10231" max="10231" width="13.5" style="10" customWidth="1"/>
    <col min="10232" max="10232" width="18.25" style="10" customWidth="1"/>
    <col min="10233" max="10233" width="16.5" style="10" customWidth="1"/>
    <col min="10234" max="10234" width="26.125" style="10" customWidth="1"/>
    <col min="10235" max="10235" width="9.5" style="10" customWidth="1"/>
    <col min="10236" max="10485" width="9" style="10"/>
    <col min="10486" max="10486" width="8.625" style="10" customWidth="1"/>
    <col min="10487" max="10487" width="13.5" style="10" customWidth="1"/>
    <col min="10488" max="10488" width="18.25" style="10" customWidth="1"/>
    <col min="10489" max="10489" width="16.5" style="10" customWidth="1"/>
    <col min="10490" max="10490" width="26.125" style="10" customWidth="1"/>
    <col min="10491" max="10491" width="9.5" style="10" customWidth="1"/>
    <col min="10492" max="10741" width="9" style="10"/>
    <col min="10742" max="10742" width="8.625" style="10" customWidth="1"/>
    <col min="10743" max="10743" width="13.5" style="10" customWidth="1"/>
    <col min="10744" max="10744" width="18.25" style="10" customWidth="1"/>
    <col min="10745" max="10745" width="16.5" style="10" customWidth="1"/>
    <col min="10746" max="10746" width="26.125" style="10" customWidth="1"/>
    <col min="10747" max="10747" width="9.5" style="10" customWidth="1"/>
    <col min="10748" max="10997" width="9" style="10"/>
    <col min="10998" max="10998" width="8.625" style="10" customWidth="1"/>
    <col min="10999" max="10999" width="13.5" style="10" customWidth="1"/>
    <col min="11000" max="11000" width="18.25" style="10" customWidth="1"/>
    <col min="11001" max="11001" width="16.5" style="10" customWidth="1"/>
    <col min="11002" max="11002" width="26.125" style="10" customWidth="1"/>
    <col min="11003" max="11003" width="9.5" style="10" customWidth="1"/>
    <col min="11004" max="11253" width="9" style="10"/>
    <col min="11254" max="11254" width="8.625" style="10" customWidth="1"/>
    <col min="11255" max="11255" width="13.5" style="10" customWidth="1"/>
    <col min="11256" max="11256" width="18.25" style="10" customWidth="1"/>
    <col min="11257" max="11257" width="16.5" style="10" customWidth="1"/>
    <col min="11258" max="11258" width="26.125" style="10" customWidth="1"/>
    <col min="11259" max="11259" width="9.5" style="10" customWidth="1"/>
    <col min="11260" max="11509" width="9" style="10"/>
    <col min="11510" max="11510" width="8.625" style="10" customWidth="1"/>
    <col min="11511" max="11511" width="13.5" style="10" customWidth="1"/>
    <col min="11512" max="11512" width="18.25" style="10" customWidth="1"/>
    <col min="11513" max="11513" width="16.5" style="10" customWidth="1"/>
    <col min="11514" max="11514" width="26.125" style="10" customWidth="1"/>
    <col min="11515" max="11515" width="9.5" style="10" customWidth="1"/>
    <col min="11516" max="11765" width="9" style="10"/>
    <col min="11766" max="11766" width="8.625" style="10" customWidth="1"/>
    <col min="11767" max="11767" width="13.5" style="10" customWidth="1"/>
    <col min="11768" max="11768" width="18.25" style="10" customWidth="1"/>
    <col min="11769" max="11769" width="16.5" style="10" customWidth="1"/>
    <col min="11770" max="11770" width="26.125" style="10" customWidth="1"/>
    <col min="11771" max="11771" width="9.5" style="10" customWidth="1"/>
    <col min="11772" max="12021" width="9" style="10"/>
    <col min="12022" max="12022" width="8.625" style="10" customWidth="1"/>
    <col min="12023" max="12023" width="13.5" style="10" customWidth="1"/>
    <col min="12024" max="12024" width="18.25" style="10" customWidth="1"/>
    <col min="12025" max="12025" width="16.5" style="10" customWidth="1"/>
    <col min="12026" max="12026" width="26.125" style="10" customWidth="1"/>
    <col min="12027" max="12027" width="9.5" style="10" customWidth="1"/>
    <col min="12028" max="12277" width="9" style="10"/>
    <col min="12278" max="12278" width="8.625" style="10" customWidth="1"/>
    <col min="12279" max="12279" width="13.5" style="10" customWidth="1"/>
    <col min="12280" max="12280" width="18.25" style="10" customWidth="1"/>
    <col min="12281" max="12281" width="16.5" style="10" customWidth="1"/>
    <col min="12282" max="12282" width="26.125" style="10" customWidth="1"/>
    <col min="12283" max="12283" width="9.5" style="10" customWidth="1"/>
    <col min="12284" max="12533" width="9" style="10"/>
    <col min="12534" max="12534" width="8.625" style="10" customWidth="1"/>
    <col min="12535" max="12535" width="13.5" style="10" customWidth="1"/>
    <col min="12536" max="12536" width="18.25" style="10" customWidth="1"/>
    <col min="12537" max="12537" width="16.5" style="10" customWidth="1"/>
    <col min="12538" max="12538" width="26.125" style="10" customWidth="1"/>
    <col min="12539" max="12539" width="9.5" style="10" customWidth="1"/>
    <col min="12540" max="12789" width="9" style="10"/>
    <col min="12790" max="12790" width="8.625" style="10" customWidth="1"/>
    <col min="12791" max="12791" width="13.5" style="10" customWidth="1"/>
    <col min="12792" max="12792" width="18.25" style="10" customWidth="1"/>
    <col min="12793" max="12793" width="16.5" style="10" customWidth="1"/>
    <col min="12794" max="12794" width="26.125" style="10" customWidth="1"/>
    <col min="12795" max="12795" width="9.5" style="10" customWidth="1"/>
    <col min="12796" max="13045" width="9" style="10"/>
    <col min="13046" max="13046" width="8.625" style="10" customWidth="1"/>
    <col min="13047" max="13047" width="13.5" style="10" customWidth="1"/>
    <col min="13048" max="13048" width="18.25" style="10" customWidth="1"/>
    <col min="13049" max="13049" width="16.5" style="10" customWidth="1"/>
    <col min="13050" max="13050" width="26.125" style="10" customWidth="1"/>
    <col min="13051" max="13051" width="9.5" style="10" customWidth="1"/>
    <col min="13052" max="13301" width="9" style="10"/>
    <col min="13302" max="13302" width="8.625" style="10" customWidth="1"/>
    <col min="13303" max="13303" width="13.5" style="10" customWidth="1"/>
    <col min="13304" max="13304" width="18.25" style="10" customWidth="1"/>
    <col min="13305" max="13305" width="16.5" style="10" customWidth="1"/>
    <col min="13306" max="13306" width="26.125" style="10" customWidth="1"/>
    <col min="13307" max="13307" width="9.5" style="10" customWidth="1"/>
    <col min="13308" max="13557" width="9" style="10"/>
    <col min="13558" max="13558" width="8.625" style="10" customWidth="1"/>
    <col min="13559" max="13559" width="13.5" style="10" customWidth="1"/>
    <col min="13560" max="13560" width="18.25" style="10" customWidth="1"/>
    <col min="13561" max="13561" width="16.5" style="10" customWidth="1"/>
    <col min="13562" max="13562" width="26.125" style="10" customWidth="1"/>
    <col min="13563" max="13563" width="9.5" style="10" customWidth="1"/>
    <col min="13564" max="13813" width="9" style="10"/>
    <col min="13814" max="13814" width="8.625" style="10" customWidth="1"/>
    <col min="13815" max="13815" width="13.5" style="10" customWidth="1"/>
    <col min="13816" max="13816" width="18.25" style="10" customWidth="1"/>
    <col min="13817" max="13817" width="16.5" style="10" customWidth="1"/>
    <col min="13818" max="13818" width="26.125" style="10" customWidth="1"/>
    <col min="13819" max="13819" width="9.5" style="10" customWidth="1"/>
    <col min="13820" max="14069" width="9" style="10"/>
    <col min="14070" max="14070" width="8.625" style="10" customWidth="1"/>
    <col min="14071" max="14071" width="13.5" style="10" customWidth="1"/>
    <col min="14072" max="14072" width="18.25" style="10" customWidth="1"/>
    <col min="14073" max="14073" width="16.5" style="10" customWidth="1"/>
    <col min="14074" max="14074" width="26.125" style="10" customWidth="1"/>
    <col min="14075" max="14075" width="9.5" style="10" customWidth="1"/>
    <col min="14076" max="14325" width="9" style="10"/>
    <col min="14326" max="14326" width="8.625" style="10" customWidth="1"/>
    <col min="14327" max="14327" width="13.5" style="10" customWidth="1"/>
    <col min="14328" max="14328" width="18.25" style="10" customWidth="1"/>
    <col min="14329" max="14329" width="16.5" style="10" customWidth="1"/>
    <col min="14330" max="14330" width="26.125" style="10" customWidth="1"/>
    <col min="14331" max="14331" width="9.5" style="10" customWidth="1"/>
    <col min="14332" max="14581" width="9" style="10"/>
    <col min="14582" max="14582" width="8.625" style="10" customWidth="1"/>
    <col min="14583" max="14583" width="13.5" style="10" customWidth="1"/>
    <col min="14584" max="14584" width="18.25" style="10" customWidth="1"/>
    <col min="14585" max="14585" width="16.5" style="10" customWidth="1"/>
    <col min="14586" max="14586" width="26.125" style="10" customWidth="1"/>
    <col min="14587" max="14587" width="9.5" style="10" customWidth="1"/>
    <col min="14588" max="14837" width="9" style="10"/>
    <col min="14838" max="14838" width="8.625" style="10" customWidth="1"/>
    <col min="14839" max="14839" width="13.5" style="10" customWidth="1"/>
    <col min="14840" max="14840" width="18.25" style="10" customWidth="1"/>
    <col min="14841" max="14841" width="16.5" style="10" customWidth="1"/>
    <col min="14842" max="14842" width="26.125" style="10" customWidth="1"/>
    <col min="14843" max="14843" width="9.5" style="10" customWidth="1"/>
    <col min="14844" max="15093" width="9" style="10"/>
    <col min="15094" max="15094" width="8.625" style="10" customWidth="1"/>
    <col min="15095" max="15095" width="13.5" style="10" customWidth="1"/>
    <col min="15096" max="15096" width="18.25" style="10" customWidth="1"/>
    <col min="15097" max="15097" width="16.5" style="10" customWidth="1"/>
    <col min="15098" max="15098" width="26.125" style="10" customWidth="1"/>
    <col min="15099" max="15099" width="9.5" style="10" customWidth="1"/>
    <col min="15100" max="15349" width="9" style="10"/>
    <col min="15350" max="15350" width="8.625" style="10" customWidth="1"/>
    <col min="15351" max="15351" width="13.5" style="10" customWidth="1"/>
    <col min="15352" max="15352" width="18.25" style="10" customWidth="1"/>
    <col min="15353" max="15353" width="16.5" style="10" customWidth="1"/>
    <col min="15354" max="15354" width="26.125" style="10" customWidth="1"/>
    <col min="15355" max="15355" width="9.5" style="10" customWidth="1"/>
    <col min="15356" max="15605" width="9" style="10"/>
    <col min="15606" max="15606" width="8.625" style="10" customWidth="1"/>
    <col min="15607" max="15607" width="13.5" style="10" customWidth="1"/>
    <col min="15608" max="15608" width="18.25" style="10" customWidth="1"/>
    <col min="15609" max="15609" width="16.5" style="10" customWidth="1"/>
    <col min="15610" max="15610" width="26.125" style="10" customWidth="1"/>
    <col min="15611" max="15611" width="9.5" style="10" customWidth="1"/>
    <col min="15612" max="15861" width="9" style="10"/>
    <col min="15862" max="15862" width="8.625" style="10" customWidth="1"/>
    <col min="15863" max="15863" width="13.5" style="10" customWidth="1"/>
    <col min="15864" max="15864" width="18.25" style="10" customWidth="1"/>
    <col min="15865" max="15865" width="16.5" style="10" customWidth="1"/>
    <col min="15866" max="15866" width="26.125" style="10" customWidth="1"/>
    <col min="15867" max="15867" width="9.5" style="10" customWidth="1"/>
    <col min="15868" max="16117" width="9" style="10"/>
    <col min="16118" max="16118" width="8.625" style="10" customWidth="1"/>
    <col min="16119" max="16119" width="13.5" style="10" customWidth="1"/>
    <col min="16120" max="16120" width="18.25" style="10" customWidth="1"/>
    <col min="16121" max="16121" width="16.5" style="10" customWidth="1"/>
    <col min="16122" max="16122" width="26.125" style="10" customWidth="1"/>
    <col min="16123" max="16123" width="9.5" style="10" customWidth="1"/>
    <col min="16124" max="16384" width="9" style="10"/>
  </cols>
  <sheetData>
    <row r="1" spans="1:6" ht="32.25" customHeight="1">
      <c r="A1" s="622" t="s">
        <v>488</v>
      </c>
      <c r="B1" s="622"/>
      <c r="C1" s="622"/>
      <c r="D1" s="622"/>
      <c r="E1" s="622"/>
      <c r="F1" s="622"/>
    </row>
    <row r="2" spans="1:6" ht="21.75" customHeight="1" thickBot="1">
      <c r="A2" s="70" t="s">
        <v>520</v>
      </c>
      <c r="B2" s="71"/>
      <c r="C2" s="72"/>
      <c r="D2" s="73"/>
      <c r="E2" s="74"/>
      <c r="F2" s="75" t="s">
        <v>11</v>
      </c>
    </row>
    <row r="3" spans="1:6" s="11" customFormat="1" ht="26.25" customHeight="1" thickBot="1">
      <c r="A3" s="623" t="s">
        <v>21</v>
      </c>
      <c r="B3" s="624"/>
      <c r="C3" s="83" t="s">
        <v>53</v>
      </c>
      <c r="D3" s="84" t="s">
        <v>12</v>
      </c>
      <c r="E3" s="404"/>
      <c r="F3" s="85" t="s">
        <v>37</v>
      </c>
    </row>
    <row r="4" spans="1:6" ht="26.25" customHeight="1">
      <c r="A4" s="626" t="s">
        <v>27</v>
      </c>
      <c r="B4" s="625" t="s">
        <v>487</v>
      </c>
      <c r="C4" s="408" t="s">
        <v>396</v>
      </c>
      <c r="D4" s="172">
        <v>72073940</v>
      </c>
      <c r="E4" s="173" t="s">
        <v>528</v>
      </c>
      <c r="F4" s="80"/>
    </row>
    <row r="5" spans="1:6" ht="26.25" customHeight="1">
      <c r="A5" s="627"/>
      <c r="B5" s="619"/>
      <c r="C5" s="407" t="s">
        <v>397</v>
      </c>
      <c r="D5" s="174">
        <v>54137280</v>
      </c>
      <c r="E5" s="175" t="s">
        <v>529</v>
      </c>
      <c r="F5" s="81"/>
    </row>
    <row r="6" spans="1:6" ht="26.25" customHeight="1">
      <c r="A6" s="627"/>
      <c r="B6" s="620"/>
      <c r="C6" s="367" t="s">
        <v>104</v>
      </c>
      <c r="D6" s="368">
        <f>SUM(D4:D5)</f>
        <v>126211220</v>
      </c>
      <c r="E6" s="369"/>
      <c r="F6" s="82"/>
    </row>
    <row r="7" spans="1:6" ht="26.25" customHeight="1">
      <c r="A7" s="627"/>
      <c r="B7" s="618" t="s">
        <v>218</v>
      </c>
      <c r="C7" s="407" t="s">
        <v>414</v>
      </c>
      <c r="D7" s="247">
        <v>42102160</v>
      </c>
      <c r="E7" s="175" t="s">
        <v>530</v>
      </c>
      <c r="F7" s="98"/>
    </row>
    <row r="8" spans="1:6" ht="26.25" customHeight="1">
      <c r="A8" s="627"/>
      <c r="B8" s="619"/>
      <c r="C8" s="406" t="s">
        <v>266</v>
      </c>
      <c r="D8" s="247">
        <v>117128908</v>
      </c>
      <c r="E8" s="176" t="s">
        <v>531</v>
      </c>
      <c r="F8" s="98"/>
    </row>
    <row r="9" spans="1:6" ht="26.25" customHeight="1">
      <c r="A9" s="627"/>
      <c r="B9" s="619"/>
      <c r="C9" s="176" t="s">
        <v>271</v>
      </c>
      <c r="D9" s="247">
        <v>28000000</v>
      </c>
      <c r="E9" s="176" t="s">
        <v>532</v>
      </c>
      <c r="F9" s="98"/>
    </row>
    <row r="10" spans="1:6" ht="26.25" customHeight="1">
      <c r="A10" s="627"/>
      <c r="B10" s="620"/>
      <c r="C10" s="367" t="s">
        <v>104</v>
      </c>
      <c r="D10" s="368">
        <f>SUM(D7:D9)</f>
        <v>187231068</v>
      </c>
      <c r="E10" s="369"/>
      <c r="F10" s="82"/>
    </row>
    <row r="11" spans="1:6" ht="26.25" customHeight="1">
      <c r="A11" s="627"/>
      <c r="B11" s="618" t="s">
        <v>283</v>
      </c>
      <c r="C11" s="370" t="s">
        <v>221</v>
      </c>
      <c r="D11" s="372">
        <v>54622507</v>
      </c>
      <c r="E11" s="175" t="s">
        <v>277</v>
      </c>
      <c r="F11" s="81"/>
    </row>
    <row r="12" spans="1:6" ht="26.25" customHeight="1">
      <c r="A12" s="627"/>
      <c r="B12" s="619"/>
      <c r="C12" s="175" t="s">
        <v>285</v>
      </c>
      <c r="D12" s="372">
        <v>36040110</v>
      </c>
      <c r="E12" s="175" t="s">
        <v>219</v>
      </c>
      <c r="F12" s="81"/>
    </row>
    <row r="13" spans="1:6" ht="26.25" customHeight="1">
      <c r="A13" s="627"/>
      <c r="B13" s="619"/>
      <c r="C13" s="175" t="s">
        <v>282</v>
      </c>
      <c r="D13" s="372">
        <v>53693870</v>
      </c>
      <c r="E13" s="175" t="s">
        <v>219</v>
      </c>
      <c r="F13" s="81"/>
    </row>
    <row r="14" spans="1:6" ht="26.25" customHeight="1">
      <c r="A14" s="627"/>
      <c r="B14" s="619"/>
      <c r="C14" s="175" t="s">
        <v>276</v>
      </c>
      <c r="D14" s="372">
        <v>41690830</v>
      </c>
      <c r="E14" s="175" t="s">
        <v>220</v>
      </c>
      <c r="F14" s="81"/>
    </row>
    <row r="15" spans="1:6" ht="26.25" customHeight="1">
      <c r="A15" s="627"/>
      <c r="B15" s="619"/>
      <c r="C15" s="175" t="s">
        <v>279</v>
      </c>
      <c r="D15" s="372">
        <v>19974800</v>
      </c>
      <c r="E15" s="175" t="s">
        <v>280</v>
      </c>
      <c r="F15" s="81"/>
    </row>
    <row r="16" spans="1:6" ht="26.25" customHeight="1">
      <c r="A16" s="627"/>
      <c r="B16" s="620"/>
      <c r="C16" s="367" t="s">
        <v>137</v>
      </c>
      <c r="D16" s="373">
        <f>SUM(D11:D15)</f>
        <v>206022117</v>
      </c>
      <c r="E16" s="369"/>
      <c r="F16" s="82"/>
    </row>
    <row r="17" spans="1:6" ht="26.25" customHeight="1">
      <c r="A17" s="627"/>
      <c r="B17" s="618" t="s">
        <v>224</v>
      </c>
      <c r="C17" s="405" t="s">
        <v>222</v>
      </c>
      <c r="D17" s="372">
        <v>26439900</v>
      </c>
      <c r="E17" s="175" t="s">
        <v>533</v>
      </c>
      <c r="F17" s="81"/>
    </row>
    <row r="18" spans="1:6" ht="26.25" customHeight="1">
      <c r="A18" s="627"/>
      <c r="B18" s="620"/>
      <c r="C18" s="367" t="s">
        <v>137</v>
      </c>
      <c r="D18" s="373">
        <f>SUM(D17:D17)</f>
        <v>26439900</v>
      </c>
      <c r="E18" s="369"/>
      <c r="F18" s="82"/>
    </row>
    <row r="19" spans="1:6" ht="26.25" customHeight="1">
      <c r="A19" s="627"/>
      <c r="B19" s="618" t="s">
        <v>223</v>
      </c>
      <c r="C19" s="374" t="s">
        <v>538</v>
      </c>
      <c r="D19" s="247">
        <v>11040000</v>
      </c>
      <c r="E19" s="175" t="s">
        <v>534</v>
      </c>
      <c r="F19" s="81"/>
    </row>
    <row r="20" spans="1:6" ht="26.25" customHeight="1">
      <c r="A20" s="627"/>
      <c r="B20" s="620"/>
      <c r="C20" s="367" t="s">
        <v>137</v>
      </c>
      <c r="D20" s="373">
        <f>SUM(D19:D19)</f>
        <v>11040000</v>
      </c>
      <c r="E20" s="369"/>
      <c r="F20" s="82"/>
    </row>
    <row r="21" spans="1:6" ht="26.25" customHeight="1">
      <c r="A21" s="627"/>
      <c r="B21" s="618" t="s">
        <v>225</v>
      </c>
      <c r="C21" s="341" t="s">
        <v>536</v>
      </c>
      <c r="D21" s="375">
        <v>35000000</v>
      </c>
      <c r="E21" s="371" t="s">
        <v>534</v>
      </c>
      <c r="F21" s="86"/>
    </row>
    <row r="22" spans="1:6" ht="26.25" customHeight="1">
      <c r="A22" s="627"/>
      <c r="B22" s="619"/>
      <c r="C22" s="341" t="s">
        <v>535</v>
      </c>
      <c r="D22" s="375">
        <v>31250000</v>
      </c>
      <c r="E22" s="175" t="s">
        <v>537</v>
      </c>
      <c r="F22" s="86"/>
    </row>
    <row r="23" spans="1:6" ht="26.25" customHeight="1" thickBot="1">
      <c r="A23" s="627"/>
      <c r="B23" s="621"/>
      <c r="C23" s="376" t="s">
        <v>137</v>
      </c>
      <c r="D23" s="377">
        <f>SUM(D21:D22)</f>
        <v>66250000</v>
      </c>
      <c r="E23" s="378"/>
      <c r="F23" s="219"/>
    </row>
    <row r="24" spans="1:6" ht="26.25" customHeight="1" thickBot="1">
      <c r="A24" s="615" t="s">
        <v>103</v>
      </c>
      <c r="B24" s="616"/>
      <c r="C24" s="617"/>
      <c r="D24" s="356">
        <f>SUM(D6,D10,D16,D18,D20,D23)</f>
        <v>623194305</v>
      </c>
      <c r="E24" s="87"/>
      <c r="F24" s="88"/>
    </row>
    <row r="25" spans="1:6">
      <c r="A25" s="42"/>
      <c r="B25" s="42"/>
      <c r="C25" s="43"/>
      <c r="D25" s="44"/>
      <c r="E25" s="41"/>
      <c r="F25" s="40"/>
    </row>
    <row r="26" spans="1:6">
      <c r="A26" s="42"/>
      <c r="B26" s="42"/>
      <c r="C26" s="43"/>
      <c r="D26" s="44"/>
      <c r="E26" s="41"/>
      <c r="F26" s="40"/>
    </row>
    <row r="27" spans="1:6">
      <c r="A27" s="42"/>
      <c r="B27" s="42"/>
      <c r="C27" s="43"/>
      <c r="D27" s="44"/>
      <c r="E27" s="41"/>
      <c r="F27" s="40"/>
    </row>
    <row r="28" spans="1:6">
      <c r="A28" s="42"/>
      <c r="B28" s="42"/>
      <c r="C28" s="43"/>
      <c r="D28" s="44"/>
      <c r="E28" s="41"/>
      <c r="F28" s="40"/>
    </row>
  </sheetData>
  <sheetProtection algorithmName="SHA-512" hashValue="YIDbIuGwodKGiWZalSOYWSUNp/4ph92yAWW0JRfz6bArotMR4LXrZOxByvnySrqMgXGvCQu1tl09t8HL6DIwXg==" saltValue="fxTb/6BbF2i+NIsMBdcmyg==" spinCount="100000" sheet="1" objects="1" scenarios="1"/>
  <mergeCells count="10">
    <mergeCell ref="A1:F1"/>
    <mergeCell ref="A3:B3"/>
    <mergeCell ref="B4:B6"/>
    <mergeCell ref="B7:B10"/>
    <mergeCell ref="A4:A23"/>
    <mergeCell ref="A24:C24"/>
    <mergeCell ref="B11:B16"/>
    <mergeCell ref="B17:B18"/>
    <mergeCell ref="B19:B20"/>
    <mergeCell ref="B21:B23"/>
  </mergeCells>
  <phoneticPr fontId="12" type="noConversion"/>
  <pageMargins left="0.39347222447395325" right="0.39347222447395325" top="0.98416668176651001" bottom="0.8263888955116272" header="0.51138889789581299" footer="0.51138889789581299"/>
  <pageSetup paperSize="9" scale="7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zoomScaleNormal="100" workbookViewId="0">
      <selection sqref="A1:E1"/>
    </sheetView>
  </sheetViews>
  <sheetFormatPr defaultRowHeight="16.5"/>
  <cols>
    <col min="1" max="1" width="11.375" style="55" customWidth="1"/>
    <col min="2" max="2" width="21.125" style="56" customWidth="1"/>
    <col min="3" max="3" width="16.5" style="57" customWidth="1"/>
    <col min="4" max="4" width="42.875" style="58" bestFit="1" customWidth="1"/>
    <col min="5" max="5" width="9.5" style="55" customWidth="1"/>
    <col min="6" max="6" width="12.625" style="12" bestFit="1" customWidth="1"/>
    <col min="7" max="256" width="9" style="13"/>
    <col min="257" max="257" width="13.125" style="13" customWidth="1"/>
    <col min="258" max="258" width="22.875" style="13" customWidth="1"/>
    <col min="259" max="259" width="18.375" style="13" customWidth="1"/>
    <col min="260" max="260" width="28.875" style="13" customWidth="1"/>
    <col min="261" max="261" width="9.5" style="13" customWidth="1"/>
    <col min="262" max="262" width="12.625" style="13" bestFit="1" customWidth="1"/>
    <col min="263" max="512" width="9" style="13"/>
    <col min="513" max="513" width="13.125" style="13" customWidth="1"/>
    <col min="514" max="514" width="22.875" style="13" customWidth="1"/>
    <col min="515" max="515" width="18.375" style="13" customWidth="1"/>
    <col min="516" max="516" width="28.875" style="13" customWidth="1"/>
    <col min="517" max="517" width="9.5" style="13" customWidth="1"/>
    <col min="518" max="518" width="12.625" style="13" bestFit="1" customWidth="1"/>
    <col min="519" max="768" width="9" style="13"/>
    <col min="769" max="769" width="13.125" style="13" customWidth="1"/>
    <col min="770" max="770" width="22.875" style="13" customWidth="1"/>
    <col min="771" max="771" width="18.375" style="13" customWidth="1"/>
    <col min="772" max="772" width="28.875" style="13" customWidth="1"/>
    <col min="773" max="773" width="9.5" style="13" customWidth="1"/>
    <col min="774" max="774" width="12.625" style="13" bestFit="1" customWidth="1"/>
    <col min="775" max="1024" width="9" style="13"/>
    <col min="1025" max="1025" width="13.125" style="13" customWidth="1"/>
    <col min="1026" max="1026" width="22.875" style="13" customWidth="1"/>
    <col min="1027" max="1027" width="18.375" style="13" customWidth="1"/>
    <col min="1028" max="1028" width="28.875" style="13" customWidth="1"/>
    <col min="1029" max="1029" width="9.5" style="13" customWidth="1"/>
    <col min="1030" max="1030" width="12.625" style="13" bestFit="1" customWidth="1"/>
    <col min="1031" max="1280" width="9" style="13"/>
    <col min="1281" max="1281" width="13.125" style="13" customWidth="1"/>
    <col min="1282" max="1282" width="22.875" style="13" customWidth="1"/>
    <col min="1283" max="1283" width="18.375" style="13" customWidth="1"/>
    <col min="1284" max="1284" width="28.875" style="13" customWidth="1"/>
    <col min="1285" max="1285" width="9.5" style="13" customWidth="1"/>
    <col min="1286" max="1286" width="12.625" style="13" bestFit="1" customWidth="1"/>
    <col min="1287" max="1536" width="9" style="13"/>
    <col min="1537" max="1537" width="13.125" style="13" customWidth="1"/>
    <col min="1538" max="1538" width="22.875" style="13" customWidth="1"/>
    <col min="1539" max="1539" width="18.375" style="13" customWidth="1"/>
    <col min="1540" max="1540" width="28.875" style="13" customWidth="1"/>
    <col min="1541" max="1541" width="9.5" style="13" customWidth="1"/>
    <col min="1542" max="1542" width="12.625" style="13" bestFit="1" customWidth="1"/>
    <col min="1543" max="1792" width="9" style="13"/>
    <col min="1793" max="1793" width="13.125" style="13" customWidth="1"/>
    <col min="1794" max="1794" width="22.875" style="13" customWidth="1"/>
    <col min="1795" max="1795" width="18.375" style="13" customWidth="1"/>
    <col min="1796" max="1796" width="28.875" style="13" customWidth="1"/>
    <col min="1797" max="1797" width="9.5" style="13" customWidth="1"/>
    <col min="1798" max="1798" width="12.625" style="13" bestFit="1" customWidth="1"/>
    <col min="1799" max="2048" width="9" style="13"/>
    <col min="2049" max="2049" width="13.125" style="13" customWidth="1"/>
    <col min="2050" max="2050" width="22.875" style="13" customWidth="1"/>
    <col min="2051" max="2051" width="18.375" style="13" customWidth="1"/>
    <col min="2052" max="2052" width="28.875" style="13" customWidth="1"/>
    <col min="2053" max="2053" width="9.5" style="13" customWidth="1"/>
    <col min="2054" max="2054" width="12.625" style="13" bestFit="1" customWidth="1"/>
    <col min="2055" max="2304" width="9" style="13"/>
    <col min="2305" max="2305" width="13.125" style="13" customWidth="1"/>
    <col min="2306" max="2306" width="22.875" style="13" customWidth="1"/>
    <col min="2307" max="2307" width="18.375" style="13" customWidth="1"/>
    <col min="2308" max="2308" width="28.875" style="13" customWidth="1"/>
    <col min="2309" max="2309" width="9.5" style="13" customWidth="1"/>
    <col min="2310" max="2310" width="12.625" style="13" bestFit="1" customWidth="1"/>
    <col min="2311" max="2560" width="9" style="13"/>
    <col min="2561" max="2561" width="13.125" style="13" customWidth="1"/>
    <col min="2562" max="2562" width="22.875" style="13" customWidth="1"/>
    <col min="2563" max="2563" width="18.375" style="13" customWidth="1"/>
    <col min="2564" max="2564" width="28.875" style="13" customWidth="1"/>
    <col min="2565" max="2565" width="9.5" style="13" customWidth="1"/>
    <col min="2566" max="2566" width="12.625" style="13" bestFit="1" customWidth="1"/>
    <col min="2567" max="2816" width="9" style="13"/>
    <col min="2817" max="2817" width="13.125" style="13" customWidth="1"/>
    <col min="2818" max="2818" width="22.875" style="13" customWidth="1"/>
    <col min="2819" max="2819" width="18.375" style="13" customWidth="1"/>
    <col min="2820" max="2820" width="28.875" style="13" customWidth="1"/>
    <col min="2821" max="2821" width="9.5" style="13" customWidth="1"/>
    <col min="2822" max="2822" width="12.625" style="13" bestFit="1" customWidth="1"/>
    <col min="2823" max="3072" width="9" style="13"/>
    <col min="3073" max="3073" width="13.125" style="13" customWidth="1"/>
    <col min="3074" max="3074" width="22.875" style="13" customWidth="1"/>
    <col min="3075" max="3075" width="18.375" style="13" customWidth="1"/>
    <col min="3076" max="3076" width="28.875" style="13" customWidth="1"/>
    <col min="3077" max="3077" width="9.5" style="13" customWidth="1"/>
    <col min="3078" max="3078" width="12.625" style="13" bestFit="1" customWidth="1"/>
    <col min="3079" max="3328" width="9" style="13"/>
    <col min="3329" max="3329" width="13.125" style="13" customWidth="1"/>
    <col min="3330" max="3330" width="22.875" style="13" customWidth="1"/>
    <col min="3331" max="3331" width="18.375" style="13" customWidth="1"/>
    <col min="3332" max="3332" width="28.875" style="13" customWidth="1"/>
    <col min="3333" max="3333" width="9.5" style="13" customWidth="1"/>
    <col min="3334" max="3334" width="12.625" style="13" bestFit="1" customWidth="1"/>
    <col min="3335" max="3584" width="9" style="13"/>
    <col min="3585" max="3585" width="13.125" style="13" customWidth="1"/>
    <col min="3586" max="3586" width="22.875" style="13" customWidth="1"/>
    <col min="3587" max="3587" width="18.375" style="13" customWidth="1"/>
    <col min="3588" max="3588" width="28.875" style="13" customWidth="1"/>
    <col min="3589" max="3589" width="9.5" style="13" customWidth="1"/>
    <col min="3590" max="3590" width="12.625" style="13" bestFit="1" customWidth="1"/>
    <col min="3591" max="3840" width="9" style="13"/>
    <col min="3841" max="3841" width="13.125" style="13" customWidth="1"/>
    <col min="3842" max="3842" width="22.875" style="13" customWidth="1"/>
    <col min="3843" max="3843" width="18.375" style="13" customWidth="1"/>
    <col min="3844" max="3844" width="28.875" style="13" customWidth="1"/>
    <col min="3845" max="3845" width="9.5" style="13" customWidth="1"/>
    <col min="3846" max="3846" width="12.625" style="13" bestFit="1" customWidth="1"/>
    <col min="3847" max="4096" width="9" style="13"/>
    <col min="4097" max="4097" width="13.125" style="13" customWidth="1"/>
    <col min="4098" max="4098" width="22.875" style="13" customWidth="1"/>
    <col min="4099" max="4099" width="18.375" style="13" customWidth="1"/>
    <col min="4100" max="4100" width="28.875" style="13" customWidth="1"/>
    <col min="4101" max="4101" width="9.5" style="13" customWidth="1"/>
    <col min="4102" max="4102" width="12.625" style="13" bestFit="1" customWidth="1"/>
    <col min="4103" max="4352" width="9" style="13"/>
    <col min="4353" max="4353" width="13.125" style="13" customWidth="1"/>
    <col min="4354" max="4354" width="22.875" style="13" customWidth="1"/>
    <col min="4355" max="4355" width="18.375" style="13" customWidth="1"/>
    <col min="4356" max="4356" width="28.875" style="13" customWidth="1"/>
    <col min="4357" max="4357" width="9.5" style="13" customWidth="1"/>
    <col min="4358" max="4358" width="12.625" style="13" bestFit="1" customWidth="1"/>
    <col min="4359" max="4608" width="9" style="13"/>
    <col min="4609" max="4609" width="13.125" style="13" customWidth="1"/>
    <col min="4610" max="4610" width="22.875" style="13" customWidth="1"/>
    <col min="4611" max="4611" width="18.375" style="13" customWidth="1"/>
    <col min="4612" max="4612" width="28.875" style="13" customWidth="1"/>
    <col min="4613" max="4613" width="9.5" style="13" customWidth="1"/>
    <col min="4614" max="4614" width="12.625" style="13" bestFit="1" customWidth="1"/>
    <col min="4615" max="4864" width="9" style="13"/>
    <col min="4865" max="4865" width="13.125" style="13" customWidth="1"/>
    <col min="4866" max="4866" width="22.875" style="13" customWidth="1"/>
    <col min="4867" max="4867" width="18.375" style="13" customWidth="1"/>
    <col min="4868" max="4868" width="28.875" style="13" customWidth="1"/>
    <col min="4869" max="4869" width="9.5" style="13" customWidth="1"/>
    <col min="4870" max="4870" width="12.625" style="13" bestFit="1" customWidth="1"/>
    <col min="4871" max="5120" width="9" style="13"/>
    <col min="5121" max="5121" width="13.125" style="13" customWidth="1"/>
    <col min="5122" max="5122" width="22.875" style="13" customWidth="1"/>
    <col min="5123" max="5123" width="18.375" style="13" customWidth="1"/>
    <col min="5124" max="5124" width="28.875" style="13" customWidth="1"/>
    <col min="5125" max="5125" width="9.5" style="13" customWidth="1"/>
    <col min="5126" max="5126" width="12.625" style="13" bestFit="1" customWidth="1"/>
    <col min="5127" max="5376" width="9" style="13"/>
    <col min="5377" max="5377" width="13.125" style="13" customWidth="1"/>
    <col min="5378" max="5378" width="22.875" style="13" customWidth="1"/>
    <col min="5379" max="5379" width="18.375" style="13" customWidth="1"/>
    <col min="5380" max="5380" width="28.875" style="13" customWidth="1"/>
    <col min="5381" max="5381" width="9.5" style="13" customWidth="1"/>
    <col min="5382" max="5382" width="12.625" style="13" bestFit="1" customWidth="1"/>
    <col min="5383" max="5632" width="9" style="13"/>
    <col min="5633" max="5633" width="13.125" style="13" customWidth="1"/>
    <col min="5634" max="5634" width="22.875" style="13" customWidth="1"/>
    <col min="5635" max="5635" width="18.375" style="13" customWidth="1"/>
    <col min="5636" max="5636" width="28.875" style="13" customWidth="1"/>
    <col min="5637" max="5637" width="9.5" style="13" customWidth="1"/>
    <col min="5638" max="5638" width="12.625" style="13" bestFit="1" customWidth="1"/>
    <col min="5639" max="5888" width="9" style="13"/>
    <col min="5889" max="5889" width="13.125" style="13" customWidth="1"/>
    <col min="5890" max="5890" width="22.875" style="13" customWidth="1"/>
    <col min="5891" max="5891" width="18.375" style="13" customWidth="1"/>
    <col min="5892" max="5892" width="28.875" style="13" customWidth="1"/>
    <col min="5893" max="5893" width="9.5" style="13" customWidth="1"/>
    <col min="5894" max="5894" width="12.625" style="13" bestFit="1" customWidth="1"/>
    <col min="5895" max="6144" width="9" style="13"/>
    <col min="6145" max="6145" width="13.125" style="13" customWidth="1"/>
    <col min="6146" max="6146" width="22.875" style="13" customWidth="1"/>
    <col min="6147" max="6147" width="18.375" style="13" customWidth="1"/>
    <col min="6148" max="6148" width="28.875" style="13" customWidth="1"/>
    <col min="6149" max="6149" width="9.5" style="13" customWidth="1"/>
    <col min="6150" max="6150" width="12.625" style="13" bestFit="1" customWidth="1"/>
    <col min="6151" max="6400" width="9" style="13"/>
    <col min="6401" max="6401" width="13.125" style="13" customWidth="1"/>
    <col min="6402" max="6402" width="22.875" style="13" customWidth="1"/>
    <col min="6403" max="6403" width="18.375" style="13" customWidth="1"/>
    <col min="6404" max="6404" width="28.875" style="13" customWidth="1"/>
    <col min="6405" max="6405" width="9.5" style="13" customWidth="1"/>
    <col min="6406" max="6406" width="12.625" style="13" bestFit="1" customWidth="1"/>
    <col min="6407" max="6656" width="9" style="13"/>
    <col min="6657" max="6657" width="13.125" style="13" customWidth="1"/>
    <col min="6658" max="6658" width="22.875" style="13" customWidth="1"/>
    <col min="6659" max="6659" width="18.375" style="13" customWidth="1"/>
    <col min="6660" max="6660" width="28.875" style="13" customWidth="1"/>
    <col min="6661" max="6661" width="9.5" style="13" customWidth="1"/>
    <col min="6662" max="6662" width="12.625" style="13" bestFit="1" customWidth="1"/>
    <col min="6663" max="6912" width="9" style="13"/>
    <col min="6913" max="6913" width="13.125" style="13" customWidth="1"/>
    <col min="6914" max="6914" width="22.875" style="13" customWidth="1"/>
    <col min="6915" max="6915" width="18.375" style="13" customWidth="1"/>
    <col min="6916" max="6916" width="28.875" style="13" customWidth="1"/>
    <col min="6917" max="6917" width="9.5" style="13" customWidth="1"/>
    <col min="6918" max="6918" width="12.625" style="13" bestFit="1" customWidth="1"/>
    <col min="6919" max="7168" width="9" style="13"/>
    <col min="7169" max="7169" width="13.125" style="13" customWidth="1"/>
    <col min="7170" max="7170" width="22.875" style="13" customWidth="1"/>
    <col min="7171" max="7171" width="18.375" style="13" customWidth="1"/>
    <col min="7172" max="7172" width="28.875" style="13" customWidth="1"/>
    <col min="7173" max="7173" width="9.5" style="13" customWidth="1"/>
    <col min="7174" max="7174" width="12.625" style="13" bestFit="1" customWidth="1"/>
    <col min="7175" max="7424" width="9" style="13"/>
    <col min="7425" max="7425" width="13.125" style="13" customWidth="1"/>
    <col min="7426" max="7426" width="22.875" style="13" customWidth="1"/>
    <col min="7427" max="7427" width="18.375" style="13" customWidth="1"/>
    <col min="7428" max="7428" width="28.875" style="13" customWidth="1"/>
    <col min="7429" max="7429" width="9.5" style="13" customWidth="1"/>
    <col min="7430" max="7430" width="12.625" style="13" bestFit="1" customWidth="1"/>
    <col min="7431" max="7680" width="9" style="13"/>
    <col min="7681" max="7681" width="13.125" style="13" customWidth="1"/>
    <col min="7682" max="7682" width="22.875" style="13" customWidth="1"/>
    <col min="7683" max="7683" width="18.375" style="13" customWidth="1"/>
    <col min="7684" max="7684" width="28.875" style="13" customWidth="1"/>
    <col min="7685" max="7685" width="9.5" style="13" customWidth="1"/>
    <col min="7686" max="7686" width="12.625" style="13" bestFit="1" customWidth="1"/>
    <col min="7687" max="7936" width="9" style="13"/>
    <col min="7937" max="7937" width="13.125" style="13" customWidth="1"/>
    <col min="7938" max="7938" width="22.875" style="13" customWidth="1"/>
    <col min="7939" max="7939" width="18.375" style="13" customWidth="1"/>
    <col min="7940" max="7940" width="28.875" style="13" customWidth="1"/>
    <col min="7941" max="7941" width="9.5" style="13" customWidth="1"/>
    <col min="7942" max="7942" width="12.625" style="13" bestFit="1" customWidth="1"/>
    <col min="7943" max="8192" width="9" style="13"/>
    <col min="8193" max="8193" width="13.125" style="13" customWidth="1"/>
    <col min="8194" max="8194" width="22.875" style="13" customWidth="1"/>
    <col min="8195" max="8195" width="18.375" style="13" customWidth="1"/>
    <col min="8196" max="8196" width="28.875" style="13" customWidth="1"/>
    <col min="8197" max="8197" width="9.5" style="13" customWidth="1"/>
    <col min="8198" max="8198" width="12.625" style="13" bestFit="1" customWidth="1"/>
    <col min="8199" max="8448" width="9" style="13"/>
    <col min="8449" max="8449" width="13.125" style="13" customWidth="1"/>
    <col min="8450" max="8450" width="22.875" style="13" customWidth="1"/>
    <col min="8451" max="8451" width="18.375" style="13" customWidth="1"/>
    <col min="8452" max="8452" width="28.875" style="13" customWidth="1"/>
    <col min="8453" max="8453" width="9.5" style="13" customWidth="1"/>
    <col min="8454" max="8454" width="12.625" style="13" bestFit="1" customWidth="1"/>
    <col min="8455" max="8704" width="9" style="13"/>
    <col min="8705" max="8705" width="13.125" style="13" customWidth="1"/>
    <col min="8706" max="8706" width="22.875" style="13" customWidth="1"/>
    <col min="8707" max="8707" width="18.375" style="13" customWidth="1"/>
    <col min="8708" max="8708" width="28.875" style="13" customWidth="1"/>
    <col min="8709" max="8709" width="9.5" style="13" customWidth="1"/>
    <col min="8710" max="8710" width="12.625" style="13" bestFit="1" customWidth="1"/>
    <col min="8711" max="8960" width="9" style="13"/>
    <col min="8961" max="8961" width="13.125" style="13" customWidth="1"/>
    <col min="8962" max="8962" width="22.875" style="13" customWidth="1"/>
    <col min="8963" max="8963" width="18.375" style="13" customWidth="1"/>
    <col min="8964" max="8964" width="28.875" style="13" customWidth="1"/>
    <col min="8965" max="8965" width="9.5" style="13" customWidth="1"/>
    <col min="8966" max="8966" width="12.625" style="13" bestFit="1" customWidth="1"/>
    <col min="8967" max="9216" width="9" style="13"/>
    <col min="9217" max="9217" width="13.125" style="13" customWidth="1"/>
    <col min="9218" max="9218" width="22.875" style="13" customWidth="1"/>
    <col min="9219" max="9219" width="18.375" style="13" customWidth="1"/>
    <col min="9220" max="9220" width="28.875" style="13" customWidth="1"/>
    <col min="9221" max="9221" width="9.5" style="13" customWidth="1"/>
    <col min="9222" max="9222" width="12.625" style="13" bestFit="1" customWidth="1"/>
    <col min="9223" max="9472" width="9" style="13"/>
    <col min="9473" max="9473" width="13.125" style="13" customWidth="1"/>
    <col min="9474" max="9474" width="22.875" style="13" customWidth="1"/>
    <col min="9475" max="9475" width="18.375" style="13" customWidth="1"/>
    <col min="9476" max="9476" width="28.875" style="13" customWidth="1"/>
    <col min="9477" max="9477" width="9.5" style="13" customWidth="1"/>
    <col min="9478" max="9478" width="12.625" style="13" bestFit="1" customWidth="1"/>
    <col min="9479" max="9728" width="9" style="13"/>
    <col min="9729" max="9729" width="13.125" style="13" customWidth="1"/>
    <col min="9730" max="9730" width="22.875" style="13" customWidth="1"/>
    <col min="9731" max="9731" width="18.375" style="13" customWidth="1"/>
    <col min="9732" max="9732" width="28.875" style="13" customWidth="1"/>
    <col min="9733" max="9733" width="9.5" style="13" customWidth="1"/>
    <col min="9734" max="9734" width="12.625" style="13" bestFit="1" customWidth="1"/>
    <col min="9735" max="9984" width="9" style="13"/>
    <col min="9985" max="9985" width="13.125" style="13" customWidth="1"/>
    <col min="9986" max="9986" width="22.875" style="13" customWidth="1"/>
    <col min="9987" max="9987" width="18.375" style="13" customWidth="1"/>
    <col min="9988" max="9988" width="28.875" style="13" customWidth="1"/>
    <col min="9989" max="9989" width="9.5" style="13" customWidth="1"/>
    <col min="9990" max="9990" width="12.625" style="13" bestFit="1" customWidth="1"/>
    <col min="9991" max="10240" width="9" style="13"/>
    <col min="10241" max="10241" width="13.125" style="13" customWidth="1"/>
    <col min="10242" max="10242" width="22.875" style="13" customWidth="1"/>
    <col min="10243" max="10243" width="18.375" style="13" customWidth="1"/>
    <col min="10244" max="10244" width="28.875" style="13" customWidth="1"/>
    <col min="10245" max="10245" width="9.5" style="13" customWidth="1"/>
    <col min="10246" max="10246" width="12.625" style="13" bestFit="1" customWidth="1"/>
    <col min="10247" max="10496" width="9" style="13"/>
    <col min="10497" max="10497" width="13.125" style="13" customWidth="1"/>
    <col min="10498" max="10498" width="22.875" style="13" customWidth="1"/>
    <col min="10499" max="10499" width="18.375" style="13" customWidth="1"/>
    <col min="10500" max="10500" width="28.875" style="13" customWidth="1"/>
    <col min="10501" max="10501" width="9.5" style="13" customWidth="1"/>
    <col min="10502" max="10502" width="12.625" style="13" bestFit="1" customWidth="1"/>
    <col min="10503" max="10752" width="9" style="13"/>
    <col min="10753" max="10753" width="13.125" style="13" customWidth="1"/>
    <col min="10754" max="10754" width="22.875" style="13" customWidth="1"/>
    <col min="10755" max="10755" width="18.375" style="13" customWidth="1"/>
    <col min="10756" max="10756" width="28.875" style="13" customWidth="1"/>
    <col min="10757" max="10757" width="9.5" style="13" customWidth="1"/>
    <col min="10758" max="10758" width="12.625" style="13" bestFit="1" customWidth="1"/>
    <col min="10759" max="11008" width="9" style="13"/>
    <col min="11009" max="11009" width="13.125" style="13" customWidth="1"/>
    <col min="11010" max="11010" width="22.875" style="13" customWidth="1"/>
    <col min="11011" max="11011" width="18.375" style="13" customWidth="1"/>
    <col min="11012" max="11012" width="28.875" style="13" customWidth="1"/>
    <col min="11013" max="11013" width="9.5" style="13" customWidth="1"/>
    <col min="11014" max="11014" width="12.625" style="13" bestFit="1" customWidth="1"/>
    <col min="11015" max="11264" width="9" style="13"/>
    <col min="11265" max="11265" width="13.125" style="13" customWidth="1"/>
    <col min="11266" max="11266" width="22.875" style="13" customWidth="1"/>
    <col min="11267" max="11267" width="18.375" style="13" customWidth="1"/>
    <col min="11268" max="11268" width="28.875" style="13" customWidth="1"/>
    <col min="11269" max="11269" width="9.5" style="13" customWidth="1"/>
    <col min="11270" max="11270" width="12.625" style="13" bestFit="1" customWidth="1"/>
    <col min="11271" max="11520" width="9" style="13"/>
    <col min="11521" max="11521" width="13.125" style="13" customWidth="1"/>
    <col min="11522" max="11522" width="22.875" style="13" customWidth="1"/>
    <col min="11523" max="11523" width="18.375" style="13" customWidth="1"/>
    <col min="11524" max="11524" width="28.875" style="13" customWidth="1"/>
    <col min="11525" max="11525" width="9.5" style="13" customWidth="1"/>
    <col min="11526" max="11526" width="12.625" style="13" bestFit="1" customWidth="1"/>
    <col min="11527" max="11776" width="9" style="13"/>
    <col min="11777" max="11777" width="13.125" style="13" customWidth="1"/>
    <col min="11778" max="11778" width="22.875" style="13" customWidth="1"/>
    <col min="11779" max="11779" width="18.375" style="13" customWidth="1"/>
    <col min="11780" max="11780" width="28.875" style="13" customWidth="1"/>
    <col min="11781" max="11781" width="9.5" style="13" customWidth="1"/>
    <col min="11782" max="11782" width="12.625" style="13" bestFit="1" customWidth="1"/>
    <col min="11783" max="12032" width="9" style="13"/>
    <col min="12033" max="12033" width="13.125" style="13" customWidth="1"/>
    <col min="12034" max="12034" width="22.875" style="13" customWidth="1"/>
    <col min="12035" max="12035" width="18.375" style="13" customWidth="1"/>
    <col min="12036" max="12036" width="28.875" style="13" customWidth="1"/>
    <col min="12037" max="12037" width="9.5" style="13" customWidth="1"/>
    <col min="12038" max="12038" width="12.625" style="13" bestFit="1" customWidth="1"/>
    <col min="12039" max="12288" width="9" style="13"/>
    <col min="12289" max="12289" width="13.125" style="13" customWidth="1"/>
    <col min="12290" max="12290" width="22.875" style="13" customWidth="1"/>
    <col min="12291" max="12291" width="18.375" style="13" customWidth="1"/>
    <col min="12292" max="12292" width="28.875" style="13" customWidth="1"/>
    <col min="12293" max="12293" width="9.5" style="13" customWidth="1"/>
    <col min="12294" max="12294" width="12.625" style="13" bestFit="1" customWidth="1"/>
    <col min="12295" max="12544" width="9" style="13"/>
    <col min="12545" max="12545" width="13.125" style="13" customWidth="1"/>
    <col min="12546" max="12546" width="22.875" style="13" customWidth="1"/>
    <col min="12547" max="12547" width="18.375" style="13" customWidth="1"/>
    <col min="12548" max="12548" width="28.875" style="13" customWidth="1"/>
    <col min="12549" max="12549" width="9.5" style="13" customWidth="1"/>
    <col min="12550" max="12550" width="12.625" style="13" bestFit="1" customWidth="1"/>
    <col min="12551" max="12800" width="9" style="13"/>
    <col min="12801" max="12801" width="13.125" style="13" customWidth="1"/>
    <col min="12802" max="12802" width="22.875" style="13" customWidth="1"/>
    <col min="12803" max="12803" width="18.375" style="13" customWidth="1"/>
    <col min="12804" max="12804" width="28.875" style="13" customWidth="1"/>
    <col min="12805" max="12805" width="9.5" style="13" customWidth="1"/>
    <col min="12806" max="12806" width="12.625" style="13" bestFit="1" customWidth="1"/>
    <col min="12807" max="13056" width="9" style="13"/>
    <col min="13057" max="13057" width="13.125" style="13" customWidth="1"/>
    <col min="13058" max="13058" width="22.875" style="13" customWidth="1"/>
    <col min="13059" max="13059" width="18.375" style="13" customWidth="1"/>
    <col min="13060" max="13060" width="28.875" style="13" customWidth="1"/>
    <col min="13061" max="13061" width="9.5" style="13" customWidth="1"/>
    <col min="13062" max="13062" width="12.625" style="13" bestFit="1" customWidth="1"/>
    <col min="13063" max="13312" width="9" style="13"/>
    <col min="13313" max="13313" width="13.125" style="13" customWidth="1"/>
    <col min="13314" max="13314" width="22.875" style="13" customWidth="1"/>
    <col min="13315" max="13315" width="18.375" style="13" customWidth="1"/>
    <col min="13316" max="13316" width="28.875" style="13" customWidth="1"/>
    <col min="13317" max="13317" width="9.5" style="13" customWidth="1"/>
    <col min="13318" max="13318" width="12.625" style="13" bestFit="1" customWidth="1"/>
    <col min="13319" max="13568" width="9" style="13"/>
    <col min="13569" max="13569" width="13.125" style="13" customWidth="1"/>
    <col min="13570" max="13570" width="22.875" style="13" customWidth="1"/>
    <col min="13571" max="13571" width="18.375" style="13" customWidth="1"/>
    <col min="13572" max="13572" width="28.875" style="13" customWidth="1"/>
    <col min="13573" max="13573" width="9.5" style="13" customWidth="1"/>
    <col min="13574" max="13574" width="12.625" style="13" bestFit="1" customWidth="1"/>
    <col min="13575" max="13824" width="9" style="13"/>
    <col min="13825" max="13825" width="13.125" style="13" customWidth="1"/>
    <col min="13826" max="13826" width="22.875" style="13" customWidth="1"/>
    <col min="13827" max="13827" width="18.375" style="13" customWidth="1"/>
    <col min="13828" max="13828" width="28.875" style="13" customWidth="1"/>
    <col min="13829" max="13829" width="9.5" style="13" customWidth="1"/>
    <col min="13830" max="13830" width="12.625" style="13" bestFit="1" customWidth="1"/>
    <col min="13831" max="14080" width="9" style="13"/>
    <col min="14081" max="14081" width="13.125" style="13" customWidth="1"/>
    <col min="14082" max="14082" width="22.875" style="13" customWidth="1"/>
    <col min="14083" max="14083" width="18.375" style="13" customWidth="1"/>
    <col min="14084" max="14084" width="28.875" style="13" customWidth="1"/>
    <col min="14085" max="14085" width="9.5" style="13" customWidth="1"/>
    <col min="14086" max="14086" width="12.625" style="13" bestFit="1" customWidth="1"/>
    <col min="14087" max="14336" width="9" style="13"/>
    <col min="14337" max="14337" width="13.125" style="13" customWidth="1"/>
    <col min="14338" max="14338" width="22.875" style="13" customWidth="1"/>
    <col min="14339" max="14339" width="18.375" style="13" customWidth="1"/>
    <col min="14340" max="14340" width="28.875" style="13" customWidth="1"/>
    <col min="14341" max="14341" width="9.5" style="13" customWidth="1"/>
    <col min="14342" max="14342" width="12.625" style="13" bestFit="1" customWidth="1"/>
    <col min="14343" max="14592" width="9" style="13"/>
    <col min="14593" max="14593" width="13.125" style="13" customWidth="1"/>
    <col min="14594" max="14594" width="22.875" style="13" customWidth="1"/>
    <col min="14595" max="14595" width="18.375" style="13" customWidth="1"/>
    <col min="14596" max="14596" width="28.875" style="13" customWidth="1"/>
    <col min="14597" max="14597" width="9.5" style="13" customWidth="1"/>
    <col min="14598" max="14598" width="12.625" style="13" bestFit="1" customWidth="1"/>
    <col min="14599" max="14848" width="9" style="13"/>
    <col min="14849" max="14849" width="13.125" style="13" customWidth="1"/>
    <col min="14850" max="14850" width="22.875" style="13" customWidth="1"/>
    <col min="14851" max="14851" width="18.375" style="13" customWidth="1"/>
    <col min="14852" max="14852" width="28.875" style="13" customWidth="1"/>
    <col min="14853" max="14853" width="9.5" style="13" customWidth="1"/>
    <col min="14854" max="14854" width="12.625" style="13" bestFit="1" customWidth="1"/>
    <col min="14855" max="15104" width="9" style="13"/>
    <col min="15105" max="15105" width="13.125" style="13" customWidth="1"/>
    <col min="15106" max="15106" width="22.875" style="13" customWidth="1"/>
    <col min="15107" max="15107" width="18.375" style="13" customWidth="1"/>
    <col min="15108" max="15108" width="28.875" style="13" customWidth="1"/>
    <col min="15109" max="15109" width="9.5" style="13" customWidth="1"/>
    <col min="15110" max="15110" width="12.625" style="13" bestFit="1" customWidth="1"/>
    <col min="15111" max="15360" width="9" style="13"/>
    <col min="15361" max="15361" width="13.125" style="13" customWidth="1"/>
    <col min="15362" max="15362" width="22.875" style="13" customWidth="1"/>
    <col min="15363" max="15363" width="18.375" style="13" customWidth="1"/>
    <col min="15364" max="15364" width="28.875" style="13" customWidth="1"/>
    <col min="15365" max="15365" width="9.5" style="13" customWidth="1"/>
    <col min="15366" max="15366" width="12.625" style="13" bestFit="1" customWidth="1"/>
    <col min="15367" max="15616" width="9" style="13"/>
    <col min="15617" max="15617" width="13.125" style="13" customWidth="1"/>
    <col min="15618" max="15618" width="22.875" style="13" customWidth="1"/>
    <col min="15619" max="15619" width="18.375" style="13" customWidth="1"/>
    <col min="15620" max="15620" width="28.875" style="13" customWidth="1"/>
    <col min="15621" max="15621" width="9.5" style="13" customWidth="1"/>
    <col min="15622" max="15622" width="12.625" style="13" bestFit="1" customWidth="1"/>
    <col min="15623" max="15872" width="9" style="13"/>
    <col min="15873" max="15873" width="13.125" style="13" customWidth="1"/>
    <col min="15874" max="15874" width="22.875" style="13" customWidth="1"/>
    <col min="15875" max="15875" width="18.375" style="13" customWidth="1"/>
    <col min="15876" max="15876" width="28.875" style="13" customWidth="1"/>
    <col min="15877" max="15877" width="9.5" style="13" customWidth="1"/>
    <col min="15878" max="15878" width="12.625" style="13" bestFit="1" customWidth="1"/>
    <col min="15879" max="16128" width="9" style="13"/>
    <col min="16129" max="16129" width="13.125" style="13" customWidth="1"/>
    <col min="16130" max="16130" width="22.875" style="13" customWidth="1"/>
    <col min="16131" max="16131" width="18.375" style="13" customWidth="1"/>
    <col min="16132" max="16132" width="28.875" style="13" customWidth="1"/>
    <col min="16133" max="16133" width="9.5" style="13" customWidth="1"/>
    <col min="16134" max="16134" width="12.625" style="13" bestFit="1" customWidth="1"/>
    <col min="16135" max="16384" width="9" style="13"/>
  </cols>
  <sheetData>
    <row r="1" spans="1:6" ht="31.5">
      <c r="A1" s="628" t="s">
        <v>489</v>
      </c>
      <c r="B1" s="628"/>
      <c r="C1" s="628"/>
      <c r="D1" s="628"/>
      <c r="E1" s="628"/>
    </row>
    <row r="2" spans="1:6" s="15" customFormat="1" ht="24.75" customHeight="1" thickBot="1">
      <c r="A2" s="90" t="s">
        <v>539</v>
      </c>
      <c r="B2" s="91"/>
      <c r="C2" s="92"/>
      <c r="D2" s="93"/>
      <c r="E2" s="94" t="s">
        <v>11</v>
      </c>
      <c r="F2" s="14"/>
    </row>
    <row r="3" spans="1:6" s="17" customFormat="1" ht="26.25" customHeight="1" thickBot="1">
      <c r="A3" s="95" t="s">
        <v>61</v>
      </c>
      <c r="B3" s="412" t="s">
        <v>53</v>
      </c>
      <c r="C3" s="84" t="s">
        <v>12</v>
      </c>
      <c r="D3" s="96" t="s">
        <v>20</v>
      </c>
      <c r="E3" s="85" t="s">
        <v>43</v>
      </c>
      <c r="F3" s="16"/>
    </row>
    <row r="4" spans="1:6" s="15" customFormat="1" ht="26.25" customHeight="1">
      <c r="A4" s="629" t="s">
        <v>97</v>
      </c>
      <c r="B4" s="413" t="s">
        <v>227</v>
      </c>
      <c r="C4" s="235">
        <v>3795500</v>
      </c>
      <c r="D4" s="221" t="s">
        <v>229</v>
      </c>
      <c r="E4" s="222"/>
      <c r="F4" s="14"/>
    </row>
    <row r="5" spans="1:6" s="15" customFormat="1" ht="26.25" customHeight="1">
      <c r="A5" s="630"/>
      <c r="B5" s="410" t="s">
        <v>228</v>
      </c>
      <c r="C5" s="236">
        <v>6036000</v>
      </c>
      <c r="D5" s="177" t="s">
        <v>289</v>
      </c>
      <c r="E5" s="89"/>
      <c r="F5" s="14"/>
    </row>
    <row r="6" spans="1:6" s="15" customFormat="1" ht="26.25" customHeight="1">
      <c r="A6" s="631"/>
      <c r="B6" s="409" t="s">
        <v>104</v>
      </c>
      <c r="C6" s="354">
        <f>SUM(C4:C5)</f>
        <v>9831500</v>
      </c>
      <c r="D6" s="220"/>
      <c r="E6" s="97"/>
      <c r="F6" s="14"/>
    </row>
    <row r="7" spans="1:6" s="15" customFormat="1" ht="26.25" customHeight="1">
      <c r="A7" s="632" t="s">
        <v>96</v>
      </c>
      <c r="B7" s="410" t="s">
        <v>18</v>
      </c>
      <c r="C7" s="178">
        <v>2338099</v>
      </c>
      <c r="D7" s="177" t="s">
        <v>267</v>
      </c>
      <c r="E7" s="89"/>
      <c r="F7" s="14"/>
    </row>
    <row r="8" spans="1:6" s="15" customFormat="1" ht="26.25" customHeight="1">
      <c r="A8" s="630"/>
      <c r="B8" s="410" t="s">
        <v>24</v>
      </c>
      <c r="C8" s="178">
        <v>82981055</v>
      </c>
      <c r="D8" s="177" t="s">
        <v>238</v>
      </c>
      <c r="E8" s="89"/>
      <c r="F8" s="14"/>
    </row>
    <row r="9" spans="1:6" s="15" customFormat="1" ht="26.25" customHeight="1">
      <c r="A9" s="630"/>
      <c r="B9" s="410" t="s">
        <v>3</v>
      </c>
      <c r="C9" s="178">
        <v>24586648</v>
      </c>
      <c r="D9" s="177" t="s">
        <v>386</v>
      </c>
      <c r="E9" s="89"/>
      <c r="F9" s="14"/>
    </row>
    <row r="10" spans="1:6" s="15" customFormat="1" ht="26.25" customHeight="1">
      <c r="A10" s="630"/>
      <c r="B10" s="410" t="s">
        <v>4</v>
      </c>
      <c r="C10" s="178">
        <v>7218580</v>
      </c>
      <c r="D10" s="177" t="s">
        <v>388</v>
      </c>
      <c r="E10" s="89"/>
      <c r="F10" s="14"/>
    </row>
    <row r="11" spans="1:6" s="15" customFormat="1" ht="26.25" customHeight="1">
      <c r="A11" s="630"/>
      <c r="B11" s="410" t="s">
        <v>118</v>
      </c>
      <c r="C11" s="248">
        <v>773630</v>
      </c>
      <c r="D11" s="186" t="s">
        <v>268</v>
      </c>
      <c r="E11" s="89"/>
      <c r="F11" s="14"/>
    </row>
    <row r="12" spans="1:6" s="15" customFormat="1" ht="26.25" customHeight="1">
      <c r="A12" s="630"/>
      <c r="B12" s="410" t="s">
        <v>5</v>
      </c>
      <c r="C12" s="183">
        <v>13335030</v>
      </c>
      <c r="D12" s="186" t="s">
        <v>387</v>
      </c>
      <c r="E12" s="89"/>
      <c r="F12" s="179"/>
    </row>
    <row r="13" spans="1:6" s="15" customFormat="1" ht="26.25" customHeight="1">
      <c r="A13" s="631"/>
      <c r="B13" s="409" t="s">
        <v>104</v>
      </c>
      <c r="C13" s="354">
        <f>SUM(C7:C12)</f>
        <v>131233042</v>
      </c>
      <c r="D13" s="220"/>
      <c r="E13" s="97"/>
      <c r="F13" s="14"/>
    </row>
    <row r="14" spans="1:6" s="15" customFormat="1" ht="26.25" customHeight="1">
      <c r="A14" s="632" t="s">
        <v>19</v>
      </c>
      <c r="B14" s="406" t="s">
        <v>180</v>
      </c>
      <c r="C14" s="236">
        <v>10427000</v>
      </c>
      <c r="D14" s="180" t="s">
        <v>239</v>
      </c>
      <c r="E14" s="98"/>
      <c r="F14" s="14"/>
    </row>
    <row r="15" spans="1:6" s="17" customFormat="1" ht="26.25" customHeight="1">
      <c r="A15" s="630"/>
      <c r="B15" s="410" t="s">
        <v>2</v>
      </c>
      <c r="C15" s="236">
        <v>16951530</v>
      </c>
      <c r="D15" s="177" t="s">
        <v>240</v>
      </c>
      <c r="E15" s="89"/>
      <c r="F15" s="16"/>
    </row>
    <row r="16" spans="1:6" s="17" customFormat="1" ht="26.25" customHeight="1">
      <c r="A16" s="630"/>
      <c r="B16" s="410" t="s">
        <v>92</v>
      </c>
      <c r="C16" s="236">
        <v>21969900</v>
      </c>
      <c r="D16" s="177" t="s">
        <v>250</v>
      </c>
      <c r="E16" s="89"/>
      <c r="F16" s="16"/>
    </row>
    <row r="17" spans="1:6" s="17" customFormat="1" ht="26.25" customHeight="1" thickBot="1">
      <c r="A17" s="633"/>
      <c r="B17" s="411" t="s">
        <v>104</v>
      </c>
      <c r="C17" s="355">
        <f>SUM(C14:C16)</f>
        <v>49348430</v>
      </c>
      <c r="D17" s="224"/>
      <c r="E17" s="223"/>
      <c r="F17" s="16"/>
    </row>
    <row r="18" spans="1:6" s="17" customFormat="1" ht="26.25" customHeight="1" thickBot="1">
      <c r="A18" s="615" t="s">
        <v>105</v>
      </c>
      <c r="B18" s="616"/>
      <c r="C18" s="356">
        <f>SUM(C6,C17,C13)</f>
        <v>190412972</v>
      </c>
      <c r="D18" s="225"/>
      <c r="E18" s="99"/>
      <c r="F18" s="16"/>
    </row>
    <row r="19" spans="1:6" s="15" customFormat="1" ht="21.75" customHeight="1">
      <c r="A19" s="51"/>
      <c r="B19" s="52"/>
      <c r="C19" s="53"/>
      <c r="D19" s="50"/>
      <c r="E19" s="51"/>
      <c r="F19" s="14"/>
    </row>
    <row r="20" spans="1:6" s="15" customFormat="1" ht="13.5">
      <c r="A20" s="51"/>
      <c r="B20" s="52"/>
      <c r="C20" s="53"/>
      <c r="D20" s="50"/>
      <c r="E20" s="51"/>
      <c r="F20" s="14"/>
    </row>
    <row r="21" spans="1:6" s="15" customFormat="1" ht="13.5">
      <c r="A21" s="51"/>
      <c r="B21" s="52"/>
      <c r="C21" s="53"/>
      <c r="D21" s="50"/>
      <c r="E21" s="51"/>
      <c r="F21" s="14"/>
    </row>
    <row r="22" spans="1:6" s="15" customFormat="1" ht="13.5">
      <c r="A22" s="51"/>
      <c r="B22" s="52"/>
      <c r="C22" s="53"/>
      <c r="D22" s="50"/>
      <c r="E22" s="51"/>
      <c r="F22" s="14"/>
    </row>
    <row r="23" spans="1:6" s="15" customFormat="1" ht="13.5">
      <c r="A23" s="51"/>
      <c r="B23" s="52"/>
      <c r="C23" s="53"/>
      <c r="D23" s="54"/>
      <c r="E23" s="51"/>
      <c r="F23" s="14"/>
    </row>
    <row r="24" spans="1:6" s="15" customFormat="1" ht="13.5">
      <c r="A24" s="51"/>
      <c r="B24" s="52"/>
      <c r="C24" s="53"/>
      <c r="D24" s="50"/>
      <c r="E24" s="51"/>
      <c r="F24" s="14"/>
    </row>
    <row r="25" spans="1:6" s="15" customFormat="1" ht="13.5">
      <c r="A25" s="51"/>
      <c r="B25" s="52"/>
      <c r="C25" s="53"/>
      <c r="D25" s="54"/>
      <c r="E25" s="51"/>
      <c r="F25" s="14"/>
    </row>
    <row r="26" spans="1:6" s="15" customFormat="1" ht="13.5">
      <c r="A26" s="51"/>
      <c r="B26" s="52"/>
      <c r="C26" s="53"/>
      <c r="D26" s="50"/>
      <c r="E26" s="51"/>
      <c r="F26" s="14"/>
    </row>
    <row r="27" spans="1:6" s="15" customFormat="1" ht="13.5">
      <c r="A27" s="51"/>
      <c r="B27" s="52"/>
      <c r="C27" s="53"/>
      <c r="D27" s="50"/>
      <c r="E27" s="51"/>
      <c r="F27" s="14"/>
    </row>
    <row r="28" spans="1:6" s="15" customFormat="1" ht="13.5">
      <c r="A28" s="51"/>
      <c r="B28" s="52"/>
      <c r="C28" s="53"/>
      <c r="D28" s="50"/>
      <c r="E28" s="51"/>
      <c r="F28" s="14"/>
    </row>
    <row r="29" spans="1:6" s="15" customFormat="1" ht="13.5">
      <c r="A29" s="51"/>
      <c r="B29" s="52"/>
      <c r="C29" s="53"/>
      <c r="D29" s="50"/>
      <c r="E29" s="51"/>
      <c r="F29" s="14"/>
    </row>
    <row r="30" spans="1:6" s="15" customFormat="1" ht="13.5">
      <c r="A30" s="51"/>
      <c r="B30" s="52"/>
      <c r="C30" s="53"/>
      <c r="D30" s="54"/>
      <c r="E30" s="51"/>
      <c r="F30" s="14"/>
    </row>
    <row r="31" spans="1:6" s="15" customFormat="1" ht="13.5">
      <c r="A31" s="51"/>
      <c r="B31" s="52"/>
      <c r="C31" s="53"/>
      <c r="D31" s="50"/>
      <c r="E31" s="51"/>
      <c r="F31" s="14"/>
    </row>
    <row r="32" spans="1:6" s="15" customFormat="1" ht="13.5">
      <c r="A32" s="51"/>
      <c r="B32" s="52"/>
      <c r="C32" s="53"/>
      <c r="D32" s="50"/>
      <c r="E32" s="51"/>
      <c r="F32" s="14"/>
    </row>
    <row r="33" spans="1:6" s="15" customFormat="1" ht="13.5">
      <c r="A33" s="51"/>
      <c r="B33" s="52"/>
      <c r="C33" s="53"/>
      <c r="D33" s="50"/>
      <c r="E33" s="51"/>
      <c r="F33" s="14"/>
    </row>
    <row r="34" spans="1:6" s="15" customFormat="1" ht="13.5">
      <c r="A34" s="51"/>
      <c r="B34" s="52"/>
      <c r="C34" s="53"/>
      <c r="D34" s="50"/>
      <c r="E34" s="51"/>
      <c r="F34" s="14"/>
    </row>
    <row r="35" spans="1:6" s="15" customFormat="1" ht="13.5">
      <c r="A35" s="51"/>
      <c r="B35" s="52"/>
      <c r="C35" s="53"/>
      <c r="D35" s="50"/>
      <c r="E35" s="51"/>
      <c r="F35" s="14"/>
    </row>
    <row r="36" spans="1:6" s="15" customFormat="1" ht="13.5">
      <c r="A36" s="51"/>
      <c r="B36" s="52"/>
      <c r="C36" s="53"/>
      <c r="D36" s="54"/>
      <c r="E36" s="51"/>
      <c r="F36" s="14"/>
    </row>
    <row r="37" spans="1:6" s="15" customFormat="1" ht="13.5">
      <c r="A37" s="51"/>
      <c r="B37" s="52"/>
      <c r="C37" s="53"/>
      <c r="D37" s="50"/>
      <c r="E37" s="51"/>
      <c r="F37" s="14"/>
    </row>
    <row r="38" spans="1:6" s="15" customFormat="1" ht="13.5">
      <c r="A38" s="51"/>
      <c r="B38" s="52"/>
      <c r="C38" s="53"/>
      <c r="D38" s="50"/>
      <c r="E38" s="51"/>
      <c r="F38" s="14"/>
    </row>
    <row r="39" spans="1:6" s="15" customFormat="1" ht="13.5">
      <c r="A39" s="51"/>
      <c r="B39" s="52"/>
      <c r="C39" s="53"/>
      <c r="D39" s="50"/>
      <c r="E39" s="51"/>
      <c r="F39" s="14"/>
    </row>
    <row r="40" spans="1:6" s="15" customFormat="1" ht="13.5">
      <c r="A40" s="51"/>
      <c r="B40" s="52"/>
      <c r="C40" s="53"/>
      <c r="D40" s="50"/>
      <c r="E40" s="51"/>
      <c r="F40" s="14"/>
    </row>
    <row r="41" spans="1:6" s="15" customFormat="1" ht="13.5">
      <c r="A41" s="51"/>
      <c r="B41" s="52"/>
      <c r="C41" s="53"/>
      <c r="D41" s="54"/>
      <c r="E41" s="51"/>
      <c r="F41" s="14"/>
    </row>
    <row r="42" spans="1:6" s="15" customFormat="1" ht="13.5">
      <c r="A42" s="51"/>
      <c r="B42" s="52"/>
      <c r="C42" s="53"/>
      <c r="D42" s="50"/>
      <c r="E42" s="51"/>
      <c r="F42" s="14"/>
    </row>
    <row r="43" spans="1:6" s="15" customFormat="1" ht="13.5">
      <c r="A43" s="51"/>
      <c r="B43" s="52"/>
      <c r="C43" s="53"/>
      <c r="D43" s="54"/>
      <c r="E43" s="51"/>
      <c r="F43" s="14"/>
    </row>
    <row r="44" spans="1:6" s="15" customFormat="1" ht="13.5">
      <c r="A44" s="51"/>
      <c r="B44" s="52"/>
      <c r="C44" s="53"/>
      <c r="D44" s="50"/>
      <c r="E44" s="51"/>
      <c r="F44" s="14"/>
    </row>
    <row r="45" spans="1:6" s="15" customFormat="1" ht="13.5">
      <c r="A45" s="51"/>
      <c r="B45" s="52"/>
      <c r="C45" s="53"/>
      <c r="D45" s="50"/>
      <c r="E45" s="51"/>
      <c r="F45" s="14"/>
    </row>
    <row r="46" spans="1:6" s="15" customFormat="1" ht="13.5">
      <c r="A46" s="51"/>
      <c r="B46" s="52"/>
      <c r="C46" s="53"/>
      <c r="D46" s="50"/>
      <c r="E46" s="51"/>
      <c r="F46" s="14"/>
    </row>
    <row r="47" spans="1:6" s="15" customFormat="1" ht="13.5">
      <c r="A47" s="51"/>
      <c r="B47" s="52"/>
      <c r="C47" s="53"/>
      <c r="D47" s="54"/>
      <c r="E47" s="51"/>
      <c r="F47" s="14"/>
    </row>
    <row r="48" spans="1:6" s="15" customFormat="1" ht="13.5">
      <c r="A48" s="51"/>
      <c r="B48" s="52"/>
      <c r="C48" s="53"/>
      <c r="D48" s="50"/>
      <c r="E48" s="51"/>
      <c r="F48" s="14"/>
    </row>
    <row r="49" spans="1:6" s="15" customFormat="1" ht="13.5">
      <c r="A49" s="51"/>
      <c r="B49" s="52"/>
      <c r="C49" s="53"/>
      <c r="D49" s="50"/>
      <c r="E49" s="51"/>
      <c r="F49" s="14"/>
    </row>
    <row r="50" spans="1:6" s="15" customFormat="1" ht="13.5">
      <c r="A50" s="51"/>
      <c r="B50" s="52"/>
      <c r="C50" s="53"/>
      <c r="D50" s="50"/>
      <c r="E50" s="51"/>
      <c r="F50" s="14"/>
    </row>
    <row r="51" spans="1:6" s="15" customFormat="1" ht="13.5">
      <c r="A51" s="51"/>
      <c r="B51" s="52"/>
      <c r="C51" s="53"/>
      <c r="D51" s="50"/>
      <c r="E51" s="51"/>
      <c r="F51" s="14"/>
    </row>
    <row r="52" spans="1:6" s="15" customFormat="1" ht="13.5">
      <c r="A52" s="51"/>
      <c r="B52" s="52"/>
      <c r="C52" s="53"/>
      <c r="D52" s="50"/>
      <c r="E52" s="51"/>
      <c r="F52" s="14"/>
    </row>
    <row r="53" spans="1:6" s="15" customFormat="1" ht="13.5">
      <c r="A53" s="51"/>
      <c r="B53" s="52"/>
      <c r="C53" s="53"/>
      <c r="D53" s="50"/>
      <c r="E53" s="51"/>
      <c r="F53" s="14"/>
    </row>
    <row r="54" spans="1:6" s="15" customFormat="1" ht="13.5">
      <c r="A54" s="51"/>
      <c r="B54" s="52"/>
      <c r="C54" s="53"/>
      <c r="D54" s="50"/>
      <c r="E54" s="51"/>
      <c r="F54" s="14"/>
    </row>
    <row r="55" spans="1:6" s="15" customFormat="1" ht="13.5">
      <c r="A55" s="51"/>
      <c r="B55" s="52"/>
      <c r="C55" s="53"/>
      <c r="D55" s="50"/>
      <c r="E55" s="51"/>
      <c r="F55" s="14"/>
    </row>
    <row r="56" spans="1:6" s="15" customFormat="1" ht="13.5">
      <c r="A56" s="51"/>
      <c r="B56" s="52"/>
      <c r="C56" s="53"/>
      <c r="D56" s="50"/>
      <c r="E56" s="51"/>
      <c r="F56" s="14"/>
    </row>
    <row r="57" spans="1:6" s="15" customFormat="1" ht="13.5">
      <c r="A57" s="51"/>
      <c r="B57" s="52"/>
      <c r="C57" s="53"/>
      <c r="D57" s="50"/>
      <c r="E57" s="51"/>
      <c r="F57" s="14"/>
    </row>
    <row r="58" spans="1:6" s="15" customFormat="1" ht="13.5">
      <c r="A58" s="51"/>
      <c r="B58" s="52"/>
      <c r="C58" s="53"/>
      <c r="D58" s="50"/>
      <c r="E58" s="51"/>
      <c r="F58" s="14"/>
    </row>
    <row r="59" spans="1:6" s="15" customFormat="1" ht="13.5">
      <c r="A59" s="51"/>
      <c r="B59" s="52"/>
      <c r="C59" s="53"/>
      <c r="D59" s="50"/>
      <c r="E59" s="51"/>
      <c r="F59" s="14"/>
    </row>
    <row r="60" spans="1:6" s="15" customFormat="1" ht="13.5">
      <c r="A60" s="51"/>
      <c r="B60" s="52"/>
      <c r="C60" s="53"/>
      <c r="D60" s="50"/>
      <c r="E60" s="51"/>
      <c r="F60" s="14"/>
    </row>
    <row r="61" spans="1:6" s="15" customFormat="1" ht="13.5">
      <c r="A61" s="51"/>
      <c r="B61" s="52"/>
      <c r="C61" s="53"/>
      <c r="D61" s="50"/>
      <c r="E61" s="51"/>
      <c r="F61" s="14"/>
    </row>
    <row r="62" spans="1:6" s="15" customFormat="1" ht="13.5">
      <c r="A62" s="51"/>
      <c r="B62" s="52"/>
      <c r="C62" s="53"/>
      <c r="D62" s="50"/>
      <c r="E62" s="51"/>
      <c r="F62" s="14"/>
    </row>
    <row r="63" spans="1:6" s="15" customFormat="1" ht="13.5">
      <c r="A63" s="51"/>
      <c r="B63" s="52"/>
      <c r="C63" s="53"/>
      <c r="D63" s="50"/>
      <c r="E63" s="51"/>
      <c r="F63" s="14"/>
    </row>
    <row r="64" spans="1:6" s="15" customFormat="1" ht="13.5">
      <c r="A64" s="51"/>
      <c r="B64" s="52"/>
      <c r="C64" s="53"/>
      <c r="D64" s="50"/>
      <c r="E64" s="51"/>
      <c r="F64" s="14"/>
    </row>
    <row r="65" spans="1:6" s="15" customFormat="1" ht="13.5">
      <c r="A65" s="51"/>
      <c r="B65" s="52"/>
      <c r="C65" s="53"/>
      <c r="D65" s="50"/>
      <c r="E65" s="51"/>
      <c r="F65" s="14"/>
    </row>
    <row r="66" spans="1:6" s="15" customFormat="1" ht="13.5">
      <c r="A66" s="51"/>
      <c r="B66" s="52"/>
      <c r="C66" s="53"/>
      <c r="D66" s="50"/>
      <c r="E66" s="51"/>
      <c r="F66" s="14"/>
    </row>
    <row r="67" spans="1:6" s="15" customFormat="1" ht="13.5">
      <c r="A67" s="51"/>
      <c r="B67" s="52"/>
      <c r="C67" s="53"/>
      <c r="D67" s="50"/>
      <c r="E67" s="51"/>
      <c r="F67" s="14"/>
    </row>
    <row r="68" spans="1:6" s="15" customFormat="1" ht="13.5">
      <c r="A68" s="51"/>
      <c r="B68" s="52"/>
      <c r="C68" s="53"/>
      <c r="D68" s="50"/>
      <c r="E68" s="51"/>
      <c r="F68" s="14"/>
    </row>
    <row r="69" spans="1:6" s="15" customFormat="1" ht="13.5">
      <c r="A69" s="51"/>
      <c r="B69" s="52"/>
      <c r="C69" s="53"/>
      <c r="D69" s="50"/>
      <c r="E69" s="51"/>
      <c r="F69" s="14"/>
    </row>
    <row r="70" spans="1:6" s="15" customFormat="1">
      <c r="A70" s="55"/>
      <c r="B70" s="56"/>
      <c r="C70" s="57"/>
      <c r="D70" s="58"/>
      <c r="E70" s="55"/>
      <c r="F70" s="14"/>
    </row>
  </sheetData>
  <sheetProtection algorithmName="SHA-512" hashValue="5KFlXWcg9XjAuHKQlzbwke8DmO88f+IFJhJrXpjB0WxOw0ygvZU9apmDrs9VGHbxk8HtXNu/V3G7LgqsQWY59g==" saltValue="vXUTAk6LnZdxB2V4ukfQQA==" spinCount="100000" sheet="1" objects="1" scenarios="1"/>
  <mergeCells count="5">
    <mergeCell ref="A18:B18"/>
    <mergeCell ref="A1:E1"/>
    <mergeCell ref="A4:A6"/>
    <mergeCell ref="A7:A13"/>
    <mergeCell ref="A14:A17"/>
  </mergeCells>
  <phoneticPr fontId="12" type="noConversion"/>
  <pageMargins left="0.40986111760139465" right="0.38972222805023193" top="1" bottom="1" header="0.5" footer="0.5"/>
  <pageSetup paperSize="9" scale="8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zoomScaleNormal="100" workbookViewId="0">
      <selection sqref="A1:E1"/>
    </sheetView>
  </sheetViews>
  <sheetFormatPr defaultRowHeight="16.5"/>
  <cols>
    <col min="1" max="1" width="11.375" style="55" customWidth="1"/>
    <col min="2" max="2" width="21.125" style="56" customWidth="1"/>
    <col min="3" max="3" width="16.5" style="57" customWidth="1"/>
    <col min="4" max="4" width="42.875" style="58" bestFit="1" customWidth="1"/>
    <col min="5" max="5" width="9.5" style="55" customWidth="1"/>
    <col min="6" max="6" width="12.625" style="12" bestFit="1" customWidth="1"/>
    <col min="7" max="256" width="9" style="13"/>
    <col min="257" max="257" width="13.125" style="13" customWidth="1"/>
    <col min="258" max="258" width="22.875" style="13" customWidth="1"/>
    <col min="259" max="259" width="18.375" style="13" customWidth="1"/>
    <col min="260" max="260" width="28.875" style="13" customWidth="1"/>
    <col min="261" max="261" width="9.5" style="13" customWidth="1"/>
    <col min="262" max="262" width="12.625" style="13" bestFit="1" customWidth="1"/>
    <col min="263" max="512" width="9" style="13"/>
    <col min="513" max="513" width="13.125" style="13" customWidth="1"/>
    <col min="514" max="514" width="22.875" style="13" customWidth="1"/>
    <col min="515" max="515" width="18.375" style="13" customWidth="1"/>
    <col min="516" max="516" width="28.875" style="13" customWidth="1"/>
    <col min="517" max="517" width="9.5" style="13" customWidth="1"/>
    <col min="518" max="518" width="12.625" style="13" bestFit="1" customWidth="1"/>
    <col min="519" max="768" width="9" style="13"/>
    <col min="769" max="769" width="13.125" style="13" customWidth="1"/>
    <col min="770" max="770" width="22.875" style="13" customWidth="1"/>
    <col min="771" max="771" width="18.375" style="13" customWidth="1"/>
    <col min="772" max="772" width="28.875" style="13" customWidth="1"/>
    <col min="773" max="773" width="9.5" style="13" customWidth="1"/>
    <col min="774" max="774" width="12.625" style="13" bestFit="1" customWidth="1"/>
    <col min="775" max="1024" width="9" style="13"/>
    <col min="1025" max="1025" width="13.125" style="13" customWidth="1"/>
    <col min="1026" max="1026" width="22.875" style="13" customWidth="1"/>
    <col min="1027" max="1027" width="18.375" style="13" customWidth="1"/>
    <col min="1028" max="1028" width="28.875" style="13" customWidth="1"/>
    <col min="1029" max="1029" width="9.5" style="13" customWidth="1"/>
    <col min="1030" max="1030" width="12.625" style="13" bestFit="1" customWidth="1"/>
    <col min="1031" max="1280" width="9" style="13"/>
    <col min="1281" max="1281" width="13.125" style="13" customWidth="1"/>
    <col min="1282" max="1282" width="22.875" style="13" customWidth="1"/>
    <col min="1283" max="1283" width="18.375" style="13" customWidth="1"/>
    <col min="1284" max="1284" width="28.875" style="13" customWidth="1"/>
    <col min="1285" max="1285" width="9.5" style="13" customWidth="1"/>
    <col min="1286" max="1286" width="12.625" style="13" bestFit="1" customWidth="1"/>
    <col min="1287" max="1536" width="9" style="13"/>
    <col min="1537" max="1537" width="13.125" style="13" customWidth="1"/>
    <col min="1538" max="1538" width="22.875" style="13" customWidth="1"/>
    <col min="1539" max="1539" width="18.375" style="13" customWidth="1"/>
    <col min="1540" max="1540" width="28.875" style="13" customWidth="1"/>
    <col min="1541" max="1541" width="9.5" style="13" customWidth="1"/>
    <col min="1542" max="1542" width="12.625" style="13" bestFit="1" customWidth="1"/>
    <col min="1543" max="1792" width="9" style="13"/>
    <col min="1793" max="1793" width="13.125" style="13" customWidth="1"/>
    <col min="1794" max="1794" width="22.875" style="13" customWidth="1"/>
    <col min="1795" max="1795" width="18.375" style="13" customWidth="1"/>
    <col min="1796" max="1796" width="28.875" style="13" customWidth="1"/>
    <col min="1797" max="1797" width="9.5" style="13" customWidth="1"/>
    <col min="1798" max="1798" width="12.625" style="13" bestFit="1" customWidth="1"/>
    <col min="1799" max="2048" width="9" style="13"/>
    <col min="2049" max="2049" width="13.125" style="13" customWidth="1"/>
    <col min="2050" max="2050" width="22.875" style="13" customWidth="1"/>
    <col min="2051" max="2051" width="18.375" style="13" customWidth="1"/>
    <col min="2052" max="2052" width="28.875" style="13" customWidth="1"/>
    <col min="2053" max="2053" width="9.5" style="13" customWidth="1"/>
    <col min="2054" max="2054" width="12.625" style="13" bestFit="1" customWidth="1"/>
    <col min="2055" max="2304" width="9" style="13"/>
    <col min="2305" max="2305" width="13.125" style="13" customWidth="1"/>
    <col min="2306" max="2306" width="22.875" style="13" customWidth="1"/>
    <col min="2307" max="2307" width="18.375" style="13" customWidth="1"/>
    <col min="2308" max="2308" width="28.875" style="13" customWidth="1"/>
    <col min="2309" max="2309" width="9.5" style="13" customWidth="1"/>
    <col min="2310" max="2310" width="12.625" style="13" bestFit="1" customWidth="1"/>
    <col min="2311" max="2560" width="9" style="13"/>
    <col min="2561" max="2561" width="13.125" style="13" customWidth="1"/>
    <col min="2562" max="2562" width="22.875" style="13" customWidth="1"/>
    <col min="2563" max="2563" width="18.375" style="13" customWidth="1"/>
    <col min="2564" max="2564" width="28.875" style="13" customWidth="1"/>
    <col min="2565" max="2565" width="9.5" style="13" customWidth="1"/>
    <col min="2566" max="2566" width="12.625" style="13" bestFit="1" customWidth="1"/>
    <col min="2567" max="2816" width="9" style="13"/>
    <col min="2817" max="2817" width="13.125" style="13" customWidth="1"/>
    <col min="2818" max="2818" width="22.875" style="13" customWidth="1"/>
    <col min="2819" max="2819" width="18.375" style="13" customWidth="1"/>
    <col min="2820" max="2820" width="28.875" style="13" customWidth="1"/>
    <col min="2821" max="2821" width="9.5" style="13" customWidth="1"/>
    <col min="2822" max="2822" width="12.625" style="13" bestFit="1" customWidth="1"/>
    <col min="2823" max="3072" width="9" style="13"/>
    <col min="3073" max="3073" width="13.125" style="13" customWidth="1"/>
    <col min="3074" max="3074" width="22.875" style="13" customWidth="1"/>
    <col min="3075" max="3075" width="18.375" style="13" customWidth="1"/>
    <col min="3076" max="3076" width="28.875" style="13" customWidth="1"/>
    <col min="3077" max="3077" width="9.5" style="13" customWidth="1"/>
    <col min="3078" max="3078" width="12.625" style="13" bestFit="1" customWidth="1"/>
    <col min="3079" max="3328" width="9" style="13"/>
    <col min="3329" max="3329" width="13.125" style="13" customWidth="1"/>
    <col min="3330" max="3330" width="22.875" style="13" customWidth="1"/>
    <col min="3331" max="3331" width="18.375" style="13" customWidth="1"/>
    <col min="3332" max="3332" width="28.875" style="13" customWidth="1"/>
    <col min="3333" max="3333" width="9.5" style="13" customWidth="1"/>
    <col min="3334" max="3334" width="12.625" style="13" bestFit="1" customWidth="1"/>
    <col min="3335" max="3584" width="9" style="13"/>
    <col min="3585" max="3585" width="13.125" style="13" customWidth="1"/>
    <col min="3586" max="3586" width="22.875" style="13" customWidth="1"/>
    <col min="3587" max="3587" width="18.375" style="13" customWidth="1"/>
    <col min="3588" max="3588" width="28.875" style="13" customWidth="1"/>
    <col min="3589" max="3589" width="9.5" style="13" customWidth="1"/>
    <col min="3590" max="3590" width="12.625" style="13" bestFit="1" customWidth="1"/>
    <col min="3591" max="3840" width="9" style="13"/>
    <col min="3841" max="3841" width="13.125" style="13" customWidth="1"/>
    <col min="3842" max="3842" width="22.875" style="13" customWidth="1"/>
    <col min="3843" max="3843" width="18.375" style="13" customWidth="1"/>
    <col min="3844" max="3844" width="28.875" style="13" customWidth="1"/>
    <col min="3845" max="3845" width="9.5" style="13" customWidth="1"/>
    <col min="3846" max="3846" width="12.625" style="13" bestFit="1" customWidth="1"/>
    <col min="3847" max="4096" width="9" style="13"/>
    <col min="4097" max="4097" width="13.125" style="13" customWidth="1"/>
    <col min="4098" max="4098" width="22.875" style="13" customWidth="1"/>
    <col min="4099" max="4099" width="18.375" style="13" customWidth="1"/>
    <col min="4100" max="4100" width="28.875" style="13" customWidth="1"/>
    <col min="4101" max="4101" width="9.5" style="13" customWidth="1"/>
    <col min="4102" max="4102" width="12.625" style="13" bestFit="1" customWidth="1"/>
    <col min="4103" max="4352" width="9" style="13"/>
    <col min="4353" max="4353" width="13.125" style="13" customWidth="1"/>
    <col min="4354" max="4354" width="22.875" style="13" customWidth="1"/>
    <col min="4355" max="4355" width="18.375" style="13" customWidth="1"/>
    <col min="4356" max="4356" width="28.875" style="13" customWidth="1"/>
    <col min="4357" max="4357" width="9.5" style="13" customWidth="1"/>
    <col min="4358" max="4358" width="12.625" style="13" bestFit="1" customWidth="1"/>
    <col min="4359" max="4608" width="9" style="13"/>
    <col min="4609" max="4609" width="13.125" style="13" customWidth="1"/>
    <col min="4610" max="4610" width="22.875" style="13" customWidth="1"/>
    <col min="4611" max="4611" width="18.375" style="13" customWidth="1"/>
    <col min="4612" max="4612" width="28.875" style="13" customWidth="1"/>
    <col min="4613" max="4613" width="9.5" style="13" customWidth="1"/>
    <col min="4614" max="4614" width="12.625" style="13" bestFit="1" customWidth="1"/>
    <col min="4615" max="4864" width="9" style="13"/>
    <col min="4865" max="4865" width="13.125" style="13" customWidth="1"/>
    <col min="4866" max="4866" width="22.875" style="13" customWidth="1"/>
    <col min="4867" max="4867" width="18.375" style="13" customWidth="1"/>
    <col min="4868" max="4868" width="28.875" style="13" customWidth="1"/>
    <col min="4869" max="4869" width="9.5" style="13" customWidth="1"/>
    <col min="4870" max="4870" width="12.625" style="13" bestFit="1" customWidth="1"/>
    <col min="4871" max="5120" width="9" style="13"/>
    <col min="5121" max="5121" width="13.125" style="13" customWidth="1"/>
    <col min="5122" max="5122" width="22.875" style="13" customWidth="1"/>
    <col min="5123" max="5123" width="18.375" style="13" customWidth="1"/>
    <col min="5124" max="5124" width="28.875" style="13" customWidth="1"/>
    <col min="5125" max="5125" width="9.5" style="13" customWidth="1"/>
    <col min="5126" max="5126" width="12.625" style="13" bestFit="1" customWidth="1"/>
    <col min="5127" max="5376" width="9" style="13"/>
    <col min="5377" max="5377" width="13.125" style="13" customWidth="1"/>
    <col min="5378" max="5378" width="22.875" style="13" customWidth="1"/>
    <col min="5379" max="5379" width="18.375" style="13" customWidth="1"/>
    <col min="5380" max="5380" width="28.875" style="13" customWidth="1"/>
    <col min="5381" max="5381" width="9.5" style="13" customWidth="1"/>
    <col min="5382" max="5382" width="12.625" style="13" bestFit="1" customWidth="1"/>
    <col min="5383" max="5632" width="9" style="13"/>
    <col min="5633" max="5633" width="13.125" style="13" customWidth="1"/>
    <col min="5634" max="5634" width="22.875" style="13" customWidth="1"/>
    <col min="5635" max="5635" width="18.375" style="13" customWidth="1"/>
    <col min="5636" max="5636" width="28.875" style="13" customWidth="1"/>
    <col min="5637" max="5637" width="9.5" style="13" customWidth="1"/>
    <col min="5638" max="5638" width="12.625" style="13" bestFit="1" customWidth="1"/>
    <col min="5639" max="5888" width="9" style="13"/>
    <col min="5889" max="5889" width="13.125" style="13" customWidth="1"/>
    <col min="5890" max="5890" width="22.875" style="13" customWidth="1"/>
    <col min="5891" max="5891" width="18.375" style="13" customWidth="1"/>
    <col min="5892" max="5892" width="28.875" style="13" customWidth="1"/>
    <col min="5893" max="5893" width="9.5" style="13" customWidth="1"/>
    <col min="5894" max="5894" width="12.625" style="13" bestFit="1" customWidth="1"/>
    <col min="5895" max="6144" width="9" style="13"/>
    <col min="6145" max="6145" width="13.125" style="13" customWidth="1"/>
    <col min="6146" max="6146" width="22.875" style="13" customWidth="1"/>
    <col min="6147" max="6147" width="18.375" style="13" customWidth="1"/>
    <col min="6148" max="6148" width="28.875" style="13" customWidth="1"/>
    <col min="6149" max="6149" width="9.5" style="13" customWidth="1"/>
    <col min="6150" max="6150" width="12.625" style="13" bestFit="1" customWidth="1"/>
    <col min="6151" max="6400" width="9" style="13"/>
    <col min="6401" max="6401" width="13.125" style="13" customWidth="1"/>
    <col min="6402" max="6402" width="22.875" style="13" customWidth="1"/>
    <col min="6403" max="6403" width="18.375" style="13" customWidth="1"/>
    <col min="6404" max="6404" width="28.875" style="13" customWidth="1"/>
    <col min="6405" max="6405" width="9.5" style="13" customWidth="1"/>
    <col min="6406" max="6406" width="12.625" style="13" bestFit="1" customWidth="1"/>
    <col min="6407" max="6656" width="9" style="13"/>
    <col min="6657" max="6657" width="13.125" style="13" customWidth="1"/>
    <col min="6658" max="6658" width="22.875" style="13" customWidth="1"/>
    <col min="6659" max="6659" width="18.375" style="13" customWidth="1"/>
    <col min="6660" max="6660" width="28.875" style="13" customWidth="1"/>
    <col min="6661" max="6661" width="9.5" style="13" customWidth="1"/>
    <col min="6662" max="6662" width="12.625" style="13" bestFit="1" customWidth="1"/>
    <col min="6663" max="6912" width="9" style="13"/>
    <col min="6913" max="6913" width="13.125" style="13" customWidth="1"/>
    <col min="6914" max="6914" width="22.875" style="13" customWidth="1"/>
    <col min="6915" max="6915" width="18.375" style="13" customWidth="1"/>
    <col min="6916" max="6916" width="28.875" style="13" customWidth="1"/>
    <col min="6917" max="6917" width="9.5" style="13" customWidth="1"/>
    <col min="6918" max="6918" width="12.625" style="13" bestFit="1" customWidth="1"/>
    <col min="6919" max="7168" width="9" style="13"/>
    <col min="7169" max="7169" width="13.125" style="13" customWidth="1"/>
    <col min="7170" max="7170" width="22.875" style="13" customWidth="1"/>
    <col min="7171" max="7171" width="18.375" style="13" customWidth="1"/>
    <col min="7172" max="7172" width="28.875" style="13" customWidth="1"/>
    <col min="7173" max="7173" width="9.5" style="13" customWidth="1"/>
    <col min="7174" max="7174" width="12.625" style="13" bestFit="1" customWidth="1"/>
    <col min="7175" max="7424" width="9" style="13"/>
    <col min="7425" max="7425" width="13.125" style="13" customWidth="1"/>
    <col min="7426" max="7426" width="22.875" style="13" customWidth="1"/>
    <col min="7427" max="7427" width="18.375" style="13" customWidth="1"/>
    <col min="7428" max="7428" width="28.875" style="13" customWidth="1"/>
    <col min="7429" max="7429" width="9.5" style="13" customWidth="1"/>
    <col min="7430" max="7430" width="12.625" style="13" bestFit="1" customWidth="1"/>
    <col min="7431" max="7680" width="9" style="13"/>
    <col min="7681" max="7681" width="13.125" style="13" customWidth="1"/>
    <col min="7682" max="7682" width="22.875" style="13" customWidth="1"/>
    <col min="7683" max="7683" width="18.375" style="13" customWidth="1"/>
    <col min="7684" max="7684" width="28.875" style="13" customWidth="1"/>
    <col min="7685" max="7685" width="9.5" style="13" customWidth="1"/>
    <col min="7686" max="7686" width="12.625" style="13" bestFit="1" customWidth="1"/>
    <col min="7687" max="7936" width="9" style="13"/>
    <col min="7937" max="7937" width="13.125" style="13" customWidth="1"/>
    <col min="7938" max="7938" width="22.875" style="13" customWidth="1"/>
    <col min="7939" max="7939" width="18.375" style="13" customWidth="1"/>
    <col min="7940" max="7940" width="28.875" style="13" customWidth="1"/>
    <col min="7941" max="7941" width="9.5" style="13" customWidth="1"/>
    <col min="7942" max="7942" width="12.625" style="13" bestFit="1" customWidth="1"/>
    <col min="7943" max="8192" width="9" style="13"/>
    <col min="8193" max="8193" width="13.125" style="13" customWidth="1"/>
    <col min="8194" max="8194" width="22.875" style="13" customWidth="1"/>
    <col min="8195" max="8195" width="18.375" style="13" customWidth="1"/>
    <col min="8196" max="8196" width="28.875" style="13" customWidth="1"/>
    <col min="8197" max="8197" width="9.5" style="13" customWidth="1"/>
    <col min="8198" max="8198" width="12.625" style="13" bestFit="1" customWidth="1"/>
    <col min="8199" max="8448" width="9" style="13"/>
    <col min="8449" max="8449" width="13.125" style="13" customWidth="1"/>
    <col min="8450" max="8450" width="22.875" style="13" customWidth="1"/>
    <col min="8451" max="8451" width="18.375" style="13" customWidth="1"/>
    <col min="8452" max="8452" width="28.875" style="13" customWidth="1"/>
    <col min="8453" max="8453" width="9.5" style="13" customWidth="1"/>
    <col min="8454" max="8454" width="12.625" style="13" bestFit="1" customWidth="1"/>
    <col min="8455" max="8704" width="9" style="13"/>
    <col min="8705" max="8705" width="13.125" style="13" customWidth="1"/>
    <col min="8706" max="8706" width="22.875" style="13" customWidth="1"/>
    <col min="8707" max="8707" width="18.375" style="13" customWidth="1"/>
    <col min="8708" max="8708" width="28.875" style="13" customWidth="1"/>
    <col min="8709" max="8709" width="9.5" style="13" customWidth="1"/>
    <col min="8710" max="8710" width="12.625" style="13" bestFit="1" customWidth="1"/>
    <col min="8711" max="8960" width="9" style="13"/>
    <col min="8961" max="8961" width="13.125" style="13" customWidth="1"/>
    <col min="8962" max="8962" width="22.875" style="13" customWidth="1"/>
    <col min="8963" max="8963" width="18.375" style="13" customWidth="1"/>
    <col min="8964" max="8964" width="28.875" style="13" customWidth="1"/>
    <col min="8965" max="8965" width="9.5" style="13" customWidth="1"/>
    <col min="8966" max="8966" width="12.625" style="13" bestFit="1" customWidth="1"/>
    <col min="8967" max="9216" width="9" style="13"/>
    <col min="9217" max="9217" width="13.125" style="13" customWidth="1"/>
    <col min="9218" max="9218" width="22.875" style="13" customWidth="1"/>
    <col min="9219" max="9219" width="18.375" style="13" customWidth="1"/>
    <col min="9220" max="9220" width="28.875" style="13" customWidth="1"/>
    <col min="9221" max="9221" width="9.5" style="13" customWidth="1"/>
    <col min="9222" max="9222" width="12.625" style="13" bestFit="1" customWidth="1"/>
    <col min="9223" max="9472" width="9" style="13"/>
    <col min="9473" max="9473" width="13.125" style="13" customWidth="1"/>
    <col min="9474" max="9474" width="22.875" style="13" customWidth="1"/>
    <col min="9475" max="9475" width="18.375" style="13" customWidth="1"/>
    <col min="9476" max="9476" width="28.875" style="13" customWidth="1"/>
    <col min="9477" max="9477" width="9.5" style="13" customWidth="1"/>
    <col min="9478" max="9478" width="12.625" style="13" bestFit="1" customWidth="1"/>
    <col min="9479" max="9728" width="9" style="13"/>
    <col min="9729" max="9729" width="13.125" style="13" customWidth="1"/>
    <col min="9730" max="9730" width="22.875" style="13" customWidth="1"/>
    <col min="9731" max="9731" width="18.375" style="13" customWidth="1"/>
    <col min="9732" max="9732" width="28.875" style="13" customWidth="1"/>
    <col min="9733" max="9733" width="9.5" style="13" customWidth="1"/>
    <col min="9734" max="9734" width="12.625" style="13" bestFit="1" customWidth="1"/>
    <col min="9735" max="9984" width="9" style="13"/>
    <col min="9985" max="9985" width="13.125" style="13" customWidth="1"/>
    <col min="9986" max="9986" width="22.875" style="13" customWidth="1"/>
    <col min="9987" max="9987" width="18.375" style="13" customWidth="1"/>
    <col min="9988" max="9988" width="28.875" style="13" customWidth="1"/>
    <col min="9989" max="9989" width="9.5" style="13" customWidth="1"/>
    <col min="9990" max="9990" width="12.625" style="13" bestFit="1" customWidth="1"/>
    <col min="9991" max="10240" width="9" style="13"/>
    <col min="10241" max="10241" width="13.125" style="13" customWidth="1"/>
    <col min="10242" max="10242" width="22.875" style="13" customWidth="1"/>
    <col min="10243" max="10243" width="18.375" style="13" customWidth="1"/>
    <col min="10244" max="10244" width="28.875" style="13" customWidth="1"/>
    <col min="10245" max="10245" width="9.5" style="13" customWidth="1"/>
    <col min="10246" max="10246" width="12.625" style="13" bestFit="1" customWidth="1"/>
    <col min="10247" max="10496" width="9" style="13"/>
    <col min="10497" max="10497" width="13.125" style="13" customWidth="1"/>
    <col min="10498" max="10498" width="22.875" style="13" customWidth="1"/>
    <col min="10499" max="10499" width="18.375" style="13" customWidth="1"/>
    <col min="10500" max="10500" width="28.875" style="13" customWidth="1"/>
    <col min="10501" max="10501" width="9.5" style="13" customWidth="1"/>
    <col min="10502" max="10502" width="12.625" style="13" bestFit="1" customWidth="1"/>
    <col min="10503" max="10752" width="9" style="13"/>
    <col min="10753" max="10753" width="13.125" style="13" customWidth="1"/>
    <col min="10754" max="10754" width="22.875" style="13" customWidth="1"/>
    <col min="10755" max="10755" width="18.375" style="13" customWidth="1"/>
    <col min="10756" max="10756" width="28.875" style="13" customWidth="1"/>
    <col min="10757" max="10757" width="9.5" style="13" customWidth="1"/>
    <col min="10758" max="10758" width="12.625" style="13" bestFit="1" customWidth="1"/>
    <col min="10759" max="11008" width="9" style="13"/>
    <col min="11009" max="11009" width="13.125" style="13" customWidth="1"/>
    <col min="11010" max="11010" width="22.875" style="13" customWidth="1"/>
    <col min="11011" max="11011" width="18.375" style="13" customWidth="1"/>
    <col min="11012" max="11012" width="28.875" style="13" customWidth="1"/>
    <col min="11013" max="11013" width="9.5" style="13" customWidth="1"/>
    <col min="11014" max="11014" width="12.625" style="13" bestFit="1" customWidth="1"/>
    <col min="11015" max="11264" width="9" style="13"/>
    <col min="11265" max="11265" width="13.125" style="13" customWidth="1"/>
    <col min="11266" max="11266" width="22.875" style="13" customWidth="1"/>
    <col min="11267" max="11267" width="18.375" style="13" customWidth="1"/>
    <col min="11268" max="11268" width="28.875" style="13" customWidth="1"/>
    <col min="11269" max="11269" width="9.5" style="13" customWidth="1"/>
    <col min="11270" max="11270" width="12.625" style="13" bestFit="1" customWidth="1"/>
    <col min="11271" max="11520" width="9" style="13"/>
    <col min="11521" max="11521" width="13.125" style="13" customWidth="1"/>
    <col min="11522" max="11522" width="22.875" style="13" customWidth="1"/>
    <col min="11523" max="11523" width="18.375" style="13" customWidth="1"/>
    <col min="11524" max="11524" width="28.875" style="13" customWidth="1"/>
    <col min="11525" max="11525" width="9.5" style="13" customWidth="1"/>
    <col min="11526" max="11526" width="12.625" style="13" bestFit="1" customWidth="1"/>
    <col min="11527" max="11776" width="9" style="13"/>
    <col min="11777" max="11777" width="13.125" style="13" customWidth="1"/>
    <col min="11778" max="11778" width="22.875" style="13" customWidth="1"/>
    <col min="11779" max="11779" width="18.375" style="13" customWidth="1"/>
    <col min="11780" max="11780" width="28.875" style="13" customWidth="1"/>
    <col min="11781" max="11781" width="9.5" style="13" customWidth="1"/>
    <col min="11782" max="11782" width="12.625" style="13" bestFit="1" customWidth="1"/>
    <col min="11783" max="12032" width="9" style="13"/>
    <col min="12033" max="12033" width="13.125" style="13" customWidth="1"/>
    <col min="12034" max="12034" width="22.875" style="13" customWidth="1"/>
    <col min="12035" max="12035" width="18.375" style="13" customWidth="1"/>
    <col min="12036" max="12036" width="28.875" style="13" customWidth="1"/>
    <col min="12037" max="12037" width="9.5" style="13" customWidth="1"/>
    <col min="12038" max="12038" width="12.625" style="13" bestFit="1" customWidth="1"/>
    <col min="12039" max="12288" width="9" style="13"/>
    <col min="12289" max="12289" width="13.125" style="13" customWidth="1"/>
    <col min="12290" max="12290" width="22.875" style="13" customWidth="1"/>
    <col min="12291" max="12291" width="18.375" style="13" customWidth="1"/>
    <col min="12292" max="12292" width="28.875" style="13" customWidth="1"/>
    <col min="12293" max="12293" width="9.5" style="13" customWidth="1"/>
    <col min="12294" max="12294" width="12.625" style="13" bestFit="1" customWidth="1"/>
    <col min="12295" max="12544" width="9" style="13"/>
    <col min="12545" max="12545" width="13.125" style="13" customWidth="1"/>
    <col min="12546" max="12546" width="22.875" style="13" customWidth="1"/>
    <col min="12547" max="12547" width="18.375" style="13" customWidth="1"/>
    <col min="12548" max="12548" width="28.875" style="13" customWidth="1"/>
    <col min="12549" max="12549" width="9.5" style="13" customWidth="1"/>
    <col min="12550" max="12550" width="12.625" style="13" bestFit="1" customWidth="1"/>
    <col min="12551" max="12800" width="9" style="13"/>
    <col min="12801" max="12801" width="13.125" style="13" customWidth="1"/>
    <col min="12802" max="12802" width="22.875" style="13" customWidth="1"/>
    <col min="12803" max="12803" width="18.375" style="13" customWidth="1"/>
    <col min="12804" max="12804" width="28.875" style="13" customWidth="1"/>
    <col min="12805" max="12805" width="9.5" style="13" customWidth="1"/>
    <col min="12806" max="12806" width="12.625" style="13" bestFit="1" customWidth="1"/>
    <col min="12807" max="13056" width="9" style="13"/>
    <col min="13057" max="13057" width="13.125" style="13" customWidth="1"/>
    <col min="13058" max="13058" width="22.875" style="13" customWidth="1"/>
    <col min="13059" max="13059" width="18.375" style="13" customWidth="1"/>
    <col min="13060" max="13060" width="28.875" style="13" customWidth="1"/>
    <col min="13061" max="13061" width="9.5" style="13" customWidth="1"/>
    <col min="13062" max="13062" width="12.625" style="13" bestFit="1" customWidth="1"/>
    <col min="13063" max="13312" width="9" style="13"/>
    <col min="13313" max="13313" width="13.125" style="13" customWidth="1"/>
    <col min="13314" max="13314" width="22.875" style="13" customWidth="1"/>
    <col min="13315" max="13315" width="18.375" style="13" customWidth="1"/>
    <col min="13316" max="13316" width="28.875" style="13" customWidth="1"/>
    <col min="13317" max="13317" width="9.5" style="13" customWidth="1"/>
    <col min="13318" max="13318" width="12.625" style="13" bestFit="1" customWidth="1"/>
    <col min="13319" max="13568" width="9" style="13"/>
    <col min="13569" max="13569" width="13.125" style="13" customWidth="1"/>
    <col min="13570" max="13570" width="22.875" style="13" customWidth="1"/>
    <col min="13571" max="13571" width="18.375" style="13" customWidth="1"/>
    <col min="13572" max="13572" width="28.875" style="13" customWidth="1"/>
    <col min="13573" max="13573" width="9.5" style="13" customWidth="1"/>
    <col min="13574" max="13574" width="12.625" style="13" bestFit="1" customWidth="1"/>
    <col min="13575" max="13824" width="9" style="13"/>
    <col min="13825" max="13825" width="13.125" style="13" customWidth="1"/>
    <col min="13826" max="13826" width="22.875" style="13" customWidth="1"/>
    <col min="13827" max="13827" width="18.375" style="13" customWidth="1"/>
    <col min="13828" max="13828" width="28.875" style="13" customWidth="1"/>
    <col min="13829" max="13829" width="9.5" style="13" customWidth="1"/>
    <col min="13830" max="13830" width="12.625" style="13" bestFit="1" customWidth="1"/>
    <col min="13831" max="14080" width="9" style="13"/>
    <col min="14081" max="14081" width="13.125" style="13" customWidth="1"/>
    <col min="14082" max="14082" width="22.875" style="13" customWidth="1"/>
    <col min="14083" max="14083" width="18.375" style="13" customWidth="1"/>
    <col min="14084" max="14084" width="28.875" style="13" customWidth="1"/>
    <col min="14085" max="14085" width="9.5" style="13" customWidth="1"/>
    <col min="14086" max="14086" width="12.625" style="13" bestFit="1" customWidth="1"/>
    <col min="14087" max="14336" width="9" style="13"/>
    <col min="14337" max="14337" width="13.125" style="13" customWidth="1"/>
    <col min="14338" max="14338" width="22.875" style="13" customWidth="1"/>
    <col min="14339" max="14339" width="18.375" style="13" customWidth="1"/>
    <col min="14340" max="14340" width="28.875" style="13" customWidth="1"/>
    <col min="14341" max="14341" width="9.5" style="13" customWidth="1"/>
    <col min="14342" max="14342" width="12.625" style="13" bestFit="1" customWidth="1"/>
    <col min="14343" max="14592" width="9" style="13"/>
    <col min="14593" max="14593" width="13.125" style="13" customWidth="1"/>
    <col min="14594" max="14594" width="22.875" style="13" customWidth="1"/>
    <col min="14595" max="14595" width="18.375" style="13" customWidth="1"/>
    <col min="14596" max="14596" width="28.875" style="13" customWidth="1"/>
    <col min="14597" max="14597" width="9.5" style="13" customWidth="1"/>
    <col min="14598" max="14598" width="12.625" style="13" bestFit="1" customWidth="1"/>
    <col min="14599" max="14848" width="9" style="13"/>
    <col min="14849" max="14849" width="13.125" style="13" customWidth="1"/>
    <col min="14850" max="14850" width="22.875" style="13" customWidth="1"/>
    <col min="14851" max="14851" width="18.375" style="13" customWidth="1"/>
    <col min="14852" max="14852" width="28.875" style="13" customWidth="1"/>
    <col min="14853" max="14853" width="9.5" style="13" customWidth="1"/>
    <col min="14854" max="14854" width="12.625" style="13" bestFit="1" customWidth="1"/>
    <col min="14855" max="15104" width="9" style="13"/>
    <col min="15105" max="15105" width="13.125" style="13" customWidth="1"/>
    <col min="15106" max="15106" width="22.875" style="13" customWidth="1"/>
    <col min="15107" max="15107" width="18.375" style="13" customWidth="1"/>
    <col min="15108" max="15108" width="28.875" style="13" customWidth="1"/>
    <col min="15109" max="15109" width="9.5" style="13" customWidth="1"/>
    <col min="15110" max="15110" width="12.625" style="13" bestFit="1" customWidth="1"/>
    <col min="15111" max="15360" width="9" style="13"/>
    <col min="15361" max="15361" width="13.125" style="13" customWidth="1"/>
    <col min="15362" max="15362" width="22.875" style="13" customWidth="1"/>
    <col min="15363" max="15363" width="18.375" style="13" customWidth="1"/>
    <col min="15364" max="15364" width="28.875" style="13" customWidth="1"/>
    <col min="15365" max="15365" width="9.5" style="13" customWidth="1"/>
    <col min="15366" max="15366" width="12.625" style="13" bestFit="1" customWidth="1"/>
    <col min="15367" max="15616" width="9" style="13"/>
    <col min="15617" max="15617" width="13.125" style="13" customWidth="1"/>
    <col min="15618" max="15618" width="22.875" style="13" customWidth="1"/>
    <col min="15619" max="15619" width="18.375" style="13" customWidth="1"/>
    <col min="15620" max="15620" width="28.875" style="13" customWidth="1"/>
    <col min="15621" max="15621" width="9.5" style="13" customWidth="1"/>
    <col min="15622" max="15622" width="12.625" style="13" bestFit="1" customWidth="1"/>
    <col min="15623" max="15872" width="9" style="13"/>
    <col min="15873" max="15873" width="13.125" style="13" customWidth="1"/>
    <col min="15874" max="15874" width="22.875" style="13" customWidth="1"/>
    <col min="15875" max="15875" width="18.375" style="13" customWidth="1"/>
    <col min="15876" max="15876" width="28.875" style="13" customWidth="1"/>
    <col min="15877" max="15877" width="9.5" style="13" customWidth="1"/>
    <col min="15878" max="15878" width="12.625" style="13" bestFit="1" customWidth="1"/>
    <col min="15879" max="16128" width="9" style="13"/>
    <col min="16129" max="16129" width="13.125" style="13" customWidth="1"/>
    <col min="16130" max="16130" width="22.875" style="13" customWidth="1"/>
    <col min="16131" max="16131" width="18.375" style="13" customWidth="1"/>
    <col min="16132" max="16132" width="28.875" style="13" customWidth="1"/>
    <col min="16133" max="16133" width="9.5" style="13" customWidth="1"/>
    <col min="16134" max="16134" width="12.625" style="13" bestFit="1" customWidth="1"/>
    <col min="16135" max="16384" width="9" style="13"/>
  </cols>
  <sheetData>
    <row r="1" spans="1:6" ht="31.5">
      <c r="A1" s="628" t="s">
        <v>513</v>
      </c>
      <c r="B1" s="628"/>
      <c r="C1" s="628"/>
      <c r="D1" s="628"/>
      <c r="E1" s="628"/>
    </row>
    <row r="2" spans="1:6" s="15" customFormat="1" ht="24.75" customHeight="1" thickBot="1">
      <c r="A2" s="90" t="s">
        <v>520</v>
      </c>
      <c r="B2" s="91"/>
      <c r="C2" s="92"/>
      <c r="D2" s="93"/>
      <c r="E2" s="94" t="s">
        <v>11</v>
      </c>
      <c r="F2" s="14"/>
    </row>
    <row r="3" spans="1:6" s="17" customFormat="1" ht="26.25" customHeight="1" thickBot="1">
      <c r="A3" s="95" t="s">
        <v>61</v>
      </c>
      <c r="B3" s="412" t="s">
        <v>53</v>
      </c>
      <c r="C3" s="84" t="s">
        <v>12</v>
      </c>
      <c r="D3" s="379" t="s">
        <v>20</v>
      </c>
      <c r="E3" s="85" t="s">
        <v>43</v>
      </c>
      <c r="F3" s="16"/>
    </row>
    <row r="4" spans="1:6" s="15" customFormat="1" ht="26.25" customHeight="1">
      <c r="A4" s="629" t="s">
        <v>514</v>
      </c>
      <c r="B4" s="414" t="s">
        <v>515</v>
      </c>
      <c r="C4" s="235">
        <v>146929</v>
      </c>
      <c r="D4" s="221" t="s">
        <v>540</v>
      </c>
      <c r="E4" s="222"/>
      <c r="F4" s="14"/>
    </row>
    <row r="5" spans="1:6" s="15" customFormat="1" ht="26.25" customHeight="1">
      <c r="A5" s="631"/>
      <c r="B5" s="409" t="s">
        <v>104</v>
      </c>
      <c r="C5" s="354">
        <f>SUM(C4:C4)</f>
        <v>146929</v>
      </c>
      <c r="D5" s="220"/>
      <c r="E5" s="97"/>
      <c r="F5" s="14"/>
    </row>
    <row r="6" spans="1:6" s="17" customFormat="1" ht="26.25" customHeight="1" thickBot="1">
      <c r="A6" s="615" t="s">
        <v>516</v>
      </c>
      <c r="B6" s="616"/>
      <c r="C6" s="356">
        <f>C5</f>
        <v>146929</v>
      </c>
      <c r="D6" s="225"/>
      <c r="E6" s="99"/>
      <c r="F6" s="16"/>
    </row>
    <row r="7" spans="1:6" s="15" customFormat="1" ht="21.75" customHeight="1">
      <c r="A7" s="51"/>
      <c r="B7" s="52"/>
      <c r="C7" s="53"/>
      <c r="D7" s="50"/>
      <c r="E7" s="51"/>
      <c r="F7" s="14"/>
    </row>
    <row r="8" spans="1:6" s="15" customFormat="1" ht="13.5">
      <c r="A8" s="51"/>
      <c r="B8" s="52"/>
      <c r="C8" s="53"/>
      <c r="D8" s="50"/>
      <c r="E8" s="51"/>
      <c r="F8" s="14"/>
    </row>
    <row r="9" spans="1:6" s="15" customFormat="1" ht="13.5">
      <c r="A9" s="51"/>
      <c r="B9" s="52"/>
      <c r="C9" s="53"/>
      <c r="D9" s="50"/>
      <c r="E9" s="51"/>
      <c r="F9" s="14"/>
    </row>
    <row r="10" spans="1:6" s="15" customFormat="1" ht="13.5">
      <c r="A10" s="51"/>
      <c r="B10" s="52"/>
      <c r="C10" s="53"/>
      <c r="D10" s="50"/>
      <c r="E10" s="51"/>
      <c r="F10" s="14"/>
    </row>
    <row r="11" spans="1:6" s="15" customFormat="1" ht="13.5">
      <c r="A11" s="51"/>
      <c r="B11" s="52"/>
      <c r="C11" s="53"/>
      <c r="D11" s="54"/>
      <c r="E11" s="51"/>
      <c r="F11" s="14"/>
    </row>
    <row r="12" spans="1:6" s="15" customFormat="1" ht="13.5">
      <c r="A12" s="51"/>
      <c r="B12" s="52"/>
      <c r="C12" s="53"/>
      <c r="D12" s="50"/>
      <c r="E12" s="51"/>
      <c r="F12" s="14"/>
    </row>
    <row r="13" spans="1:6" s="15" customFormat="1" ht="13.5">
      <c r="A13" s="51"/>
      <c r="B13" s="52"/>
      <c r="C13" s="53"/>
      <c r="D13" s="54"/>
      <c r="E13" s="51"/>
      <c r="F13" s="14"/>
    </row>
    <row r="14" spans="1:6" s="15" customFormat="1" ht="13.5">
      <c r="A14" s="51"/>
      <c r="B14" s="52"/>
      <c r="C14" s="53"/>
      <c r="D14" s="50"/>
      <c r="E14" s="51"/>
      <c r="F14" s="14"/>
    </row>
    <row r="15" spans="1:6" s="15" customFormat="1" ht="13.5">
      <c r="A15" s="51"/>
      <c r="B15" s="52"/>
      <c r="C15" s="53"/>
      <c r="D15" s="50"/>
      <c r="E15" s="51"/>
      <c r="F15" s="14"/>
    </row>
    <row r="16" spans="1:6" s="15" customFormat="1" ht="13.5">
      <c r="A16" s="51"/>
      <c r="B16" s="52"/>
      <c r="C16" s="53"/>
      <c r="D16" s="50"/>
      <c r="E16" s="51"/>
      <c r="F16" s="14"/>
    </row>
    <row r="17" spans="1:6" s="15" customFormat="1" ht="13.5">
      <c r="A17" s="51"/>
      <c r="B17" s="52"/>
      <c r="C17" s="53"/>
      <c r="D17" s="50"/>
      <c r="E17" s="51"/>
      <c r="F17" s="14"/>
    </row>
    <row r="18" spans="1:6" s="15" customFormat="1" ht="13.5">
      <c r="A18" s="51"/>
      <c r="B18" s="52"/>
      <c r="C18" s="53"/>
      <c r="D18" s="54"/>
      <c r="E18" s="51"/>
      <c r="F18" s="14"/>
    </row>
    <row r="19" spans="1:6" s="15" customFormat="1" ht="13.5">
      <c r="A19" s="51"/>
      <c r="B19" s="52"/>
      <c r="C19" s="53"/>
      <c r="D19" s="50"/>
      <c r="E19" s="51"/>
      <c r="F19" s="14"/>
    </row>
    <row r="20" spans="1:6" s="15" customFormat="1" ht="13.5">
      <c r="A20" s="51"/>
      <c r="B20" s="52"/>
      <c r="C20" s="53"/>
      <c r="D20" s="50"/>
      <c r="E20" s="51"/>
      <c r="F20" s="14"/>
    </row>
    <row r="21" spans="1:6" s="15" customFormat="1" ht="13.5">
      <c r="A21" s="51"/>
      <c r="B21" s="52"/>
      <c r="C21" s="53"/>
      <c r="D21" s="50"/>
      <c r="E21" s="51"/>
      <c r="F21" s="14"/>
    </row>
    <row r="22" spans="1:6" s="15" customFormat="1" ht="13.5">
      <c r="A22" s="51"/>
      <c r="B22" s="52"/>
      <c r="C22" s="53"/>
      <c r="D22" s="50"/>
      <c r="E22" s="51"/>
      <c r="F22" s="14"/>
    </row>
    <row r="23" spans="1:6" s="15" customFormat="1" ht="13.5">
      <c r="A23" s="51"/>
      <c r="B23" s="52"/>
      <c r="C23" s="53"/>
      <c r="D23" s="50"/>
      <c r="E23" s="51"/>
      <c r="F23" s="14"/>
    </row>
    <row r="24" spans="1:6" s="15" customFormat="1" ht="13.5">
      <c r="A24" s="51"/>
      <c r="B24" s="52"/>
      <c r="C24" s="53"/>
      <c r="D24" s="54"/>
      <c r="E24" s="51"/>
      <c r="F24" s="14"/>
    </row>
    <row r="25" spans="1:6" s="15" customFormat="1" ht="13.5">
      <c r="A25" s="51"/>
      <c r="B25" s="52"/>
      <c r="C25" s="53"/>
      <c r="D25" s="50"/>
      <c r="E25" s="51"/>
      <c r="F25" s="14"/>
    </row>
    <row r="26" spans="1:6" s="15" customFormat="1" ht="13.5">
      <c r="A26" s="51"/>
      <c r="B26" s="52"/>
      <c r="C26" s="53"/>
      <c r="D26" s="50"/>
      <c r="E26" s="51"/>
      <c r="F26" s="14"/>
    </row>
    <row r="27" spans="1:6" s="15" customFormat="1" ht="13.5">
      <c r="A27" s="51"/>
      <c r="B27" s="52"/>
      <c r="C27" s="53"/>
      <c r="D27" s="50"/>
      <c r="E27" s="51"/>
      <c r="F27" s="14"/>
    </row>
    <row r="28" spans="1:6" s="15" customFormat="1" ht="13.5">
      <c r="A28" s="51"/>
      <c r="B28" s="52"/>
      <c r="C28" s="53"/>
      <c r="D28" s="50"/>
      <c r="E28" s="51"/>
      <c r="F28" s="14"/>
    </row>
    <row r="29" spans="1:6" s="15" customFormat="1" ht="13.5">
      <c r="A29" s="51"/>
      <c r="B29" s="52"/>
      <c r="C29" s="53"/>
      <c r="D29" s="54"/>
      <c r="E29" s="51"/>
      <c r="F29" s="14"/>
    </row>
    <row r="30" spans="1:6" s="15" customFormat="1" ht="13.5">
      <c r="A30" s="51"/>
      <c r="B30" s="52"/>
      <c r="C30" s="53"/>
      <c r="D30" s="50"/>
      <c r="E30" s="51"/>
      <c r="F30" s="14"/>
    </row>
    <row r="31" spans="1:6" s="15" customFormat="1" ht="13.5">
      <c r="A31" s="51"/>
      <c r="B31" s="52"/>
      <c r="C31" s="53"/>
      <c r="D31" s="54"/>
      <c r="E31" s="51"/>
      <c r="F31" s="14"/>
    </row>
    <row r="32" spans="1:6" s="15" customFormat="1" ht="13.5">
      <c r="A32" s="51"/>
      <c r="B32" s="52"/>
      <c r="C32" s="53"/>
      <c r="D32" s="50"/>
      <c r="E32" s="51"/>
      <c r="F32" s="14"/>
    </row>
    <row r="33" spans="1:6" s="15" customFormat="1" ht="13.5">
      <c r="A33" s="51"/>
      <c r="B33" s="52"/>
      <c r="C33" s="53"/>
      <c r="D33" s="50"/>
      <c r="E33" s="51"/>
      <c r="F33" s="14"/>
    </row>
    <row r="34" spans="1:6" s="15" customFormat="1" ht="13.5">
      <c r="A34" s="51"/>
      <c r="B34" s="52"/>
      <c r="C34" s="53"/>
      <c r="D34" s="50"/>
      <c r="E34" s="51"/>
      <c r="F34" s="14"/>
    </row>
    <row r="35" spans="1:6" s="15" customFormat="1" ht="13.5">
      <c r="A35" s="51"/>
      <c r="B35" s="52"/>
      <c r="C35" s="53"/>
      <c r="D35" s="54"/>
      <c r="E35" s="51"/>
      <c r="F35" s="14"/>
    </row>
    <row r="36" spans="1:6" s="15" customFormat="1" ht="13.5">
      <c r="A36" s="51"/>
      <c r="B36" s="52"/>
      <c r="C36" s="53"/>
      <c r="D36" s="50"/>
      <c r="E36" s="51"/>
      <c r="F36" s="14"/>
    </row>
    <row r="37" spans="1:6" s="15" customFormat="1" ht="13.5">
      <c r="A37" s="51"/>
      <c r="B37" s="52"/>
      <c r="C37" s="53"/>
      <c r="D37" s="50"/>
      <c r="E37" s="51"/>
      <c r="F37" s="14"/>
    </row>
    <row r="38" spans="1:6" s="15" customFormat="1" ht="13.5">
      <c r="A38" s="51"/>
      <c r="B38" s="52"/>
      <c r="C38" s="53"/>
      <c r="D38" s="50"/>
      <c r="E38" s="51"/>
      <c r="F38" s="14"/>
    </row>
    <row r="39" spans="1:6" s="15" customFormat="1" ht="13.5">
      <c r="A39" s="51"/>
      <c r="B39" s="52"/>
      <c r="C39" s="53"/>
      <c r="D39" s="50"/>
      <c r="E39" s="51"/>
      <c r="F39" s="14"/>
    </row>
    <row r="40" spans="1:6" s="15" customFormat="1" ht="13.5">
      <c r="A40" s="51"/>
      <c r="B40" s="52"/>
      <c r="C40" s="53"/>
      <c r="D40" s="50"/>
      <c r="E40" s="51"/>
      <c r="F40" s="14"/>
    </row>
    <row r="41" spans="1:6" s="15" customFormat="1" ht="13.5">
      <c r="A41" s="51"/>
      <c r="B41" s="52"/>
      <c r="C41" s="53"/>
      <c r="D41" s="50"/>
      <c r="E41" s="51"/>
      <c r="F41" s="14"/>
    </row>
    <row r="42" spans="1:6" s="15" customFormat="1" ht="13.5">
      <c r="A42" s="51"/>
      <c r="B42" s="52"/>
      <c r="C42" s="53"/>
      <c r="D42" s="50"/>
      <c r="E42" s="51"/>
      <c r="F42" s="14"/>
    </row>
    <row r="43" spans="1:6" s="15" customFormat="1" ht="13.5">
      <c r="A43" s="51"/>
      <c r="B43" s="52"/>
      <c r="C43" s="53"/>
      <c r="D43" s="50"/>
      <c r="E43" s="51"/>
      <c r="F43" s="14"/>
    </row>
    <row r="44" spans="1:6" s="15" customFormat="1" ht="13.5">
      <c r="A44" s="51"/>
      <c r="B44" s="52"/>
      <c r="C44" s="53"/>
      <c r="D44" s="50"/>
      <c r="E44" s="51"/>
      <c r="F44" s="14"/>
    </row>
    <row r="45" spans="1:6" s="15" customFormat="1" ht="13.5">
      <c r="A45" s="51"/>
      <c r="B45" s="52"/>
      <c r="C45" s="53"/>
      <c r="D45" s="50"/>
      <c r="E45" s="51"/>
      <c r="F45" s="14"/>
    </row>
    <row r="46" spans="1:6" s="15" customFormat="1" ht="13.5">
      <c r="A46" s="51"/>
      <c r="B46" s="52"/>
      <c r="C46" s="53"/>
      <c r="D46" s="50"/>
      <c r="E46" s="51"/>
      <c r="F46" s="14"/>
    </row>
    <row r="47" spans="1:6" s="15" customFormat="1" ht="13.5">
      <c r="A47" s="51"/>
      <c r="B47" s="52"/>
      <c r="C47" s="53"/>
      <c r="D47" s="50"/>
      <c r="E47" s="51"/>
      <c r="F47" s="14"/>
    </row>
    <row r="48" spans="1:6" s="15" customFormat="1" ht="13.5">
      <c r="A48" s="51"/>
      <c r="B48" s="52"/>
      <c r="C48" s="53"/>
      <c r="D48" s="50"/>
      <c r="E48" s="51"/>
      <c r="F48" s="14"/>
    </row>
    <row r="49" spans="1:6" s="15" customFormat="1" ht="13.5">
      <c r="A49" s="51"/>
      <c r="B49" s="52"/>
      <c r="C49" s="53"/>
      <c r="D49" s="50"/>
      <c r="E49" s="51"/>
      <c r="F49" s="14"/>
    </row>
    <row r="50" spans="1:6" s="15" customFormat="1" ht="13.5">
      <c r="A50" s="51"/>
      <c r="B50" s="52"/>
      <c r="C50" s="53"/>
      <c r="D50" s="50"/>
      <c r="E50" s="51"/>
      <c r="F50" s="14"/>
    </row>
    <row r="51" spans="1:6" s="15" customFormat="1" ht="13.5">
      <c r="A51" s="51"/>
      <c r="B51" s="52"/>
      <c r="C51" s="53"/>
      <c r="D51" s="50"/>
      <c r="E51" s="51"/>
      <c r="F51" s="14"/>
    </row>
    <row r="52" spans="1:6" s="15" customFormat="1" ht="13.5">
      <c r="A52" s="51"/>
      <c r="B52" s="52"/>
      <c r="C52" s="53"/>
      <c r="D52" s="50"/>
      <c r="E52" s="51"/>
      <c r="F52" s="14"/>
    </row>
    <row r="53" spans="1:6" s="15" customFormat="1" ht="13.5">
      <c r="A53" s="51"/>
      <c r="B53" s="52"/>
      <c r="C53" s="53"/>
      <c r="D53" s="50"/>
      <c r="E53" s="51"/>
      <c r="F53" s="14"/>
    </row>
    <row r="54" spans="1:6" s="15" customFormat="1" ht="13.5">
      <c r="A54" s="51"/>
      <c r="B54" s="52"/>
      <c r="C54" s="53"/>
      <c r="D54" s="50"/>
      <c r="E54" s="51"/>
      <c r="F54" s="14"/>
    </row>
    <row r="55" spans="1:6" s="15" customFormat="1" ht="13.5">
      <c r="A55" s="51"/>
      <c r="B55" s="52"/>
      <c r="C55" s="53"/>
      <c r="D55" s="50"/>
      <c r="E55" s="51"/>
      <c r="F55" s="14"/>
    </row>
    <row r="56" spans="1:6" s="15" customFormat="1" ht="13.5">
      <c r="A56" s="51"/>
      <c r="B56" s="52"/>
      <c r="C56" s="53"/>
      <c r="D56" s="50"/>
      <c r="E56" s="51"/>
      <c r="F56" s="14"/>
    </row>
    <row r="57" spans="1:6" s="15" customFormat="1" ht="13.5">
      <c r="A57" s="51"/>
      <c r="B57" s="52"/>
      <c r="C57" s="53"/>
      <c r="D57" s="50"/>
      <c r="E57" s="51"/>
      <c r="F57" s="14"/>
    </row>
    <row r="58" spans="1:6" s="15" customFormat="1">
      <c r="A58" s="55"/>
      <c r="B58" s="56"/>
      <c r="C58" s="57"/>
      <c r="D58" s="58"/>
      <c r="E58" s="55"/>
      <c r="F58" s="14"/>
    </row>
  </sheetData>
  <sheetProtection algorithmName="SHA-512" hashValue="8adv3EHTPKkWQ7A/WuWHcC3WwQ3uu05Kx8Rr2Ma9isLex/SiIig9+NhXv79bwDp0oAQKk+yF102HVDrRWaDd1A==" saltValue="zfovL5P6wcoyhyLQzF7QuQ==" spinCount="100000" sheet="1" objects="1" scenarios="1"/>
  <mergeCells count="3">
    <mergeCell ref="A6:B6"/>
    <mergeCell ref="A1:E1"/>
    <mergeCell ref="A4:A5"/>
  </mergeCells>
  <phoneticPr fontId="12" type="noConversion"/>
  <pageMargins left="0.40986111760139465" right="0.38972222805023193" top="1" bottom="1" header="0.5" footer="0.5"/>
  <pageSetup paperSize="9" scale="8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zoomScaleNormal="100" workbookViewId="0">
      <selection sqref="A1:F1"/>
    </sheetView>
  </sheetViews>
  <sheetFormatPr defaultColWidth="9" defaultRowHeight="13.5"/>
  <cols>
    <col min="1" max="2" width="13.5" style="151" customWidth="1"/>
    <col min="3" max="3" width="28.25" style="151" bestFit="1" customWidth="1"/>
    <col min="4" max="4" width="20.375" style="151" bestFit="1" customWidth="1"/>
    <col min="5" max="5" width="15.375" style="153" customWidth="1"/>
    <col min="6" max="6" width="14.125" style="153" bestFit="1" customWidth="1"/>
    <col min="7" max="7" width="10.25" style="7" bestFit="1" customWidth="1"/>
    <col min="8" max="16384" width="9" style="7"/>
  </cols>
  <sheetData>
    <row r="1" spans="1:6" ht="32.25" customHeight="1">
      <c r="A1" s="588" t="s">
        <v>390</v>
      </c>
      <c r="B1" s="588"/>
      <c r="C1" s="588"/>
      <c r="D1" s="588"/>
      <c r="E1" s="588"/>
      <c r="F1" s="588"/>
    </row>
    <row r="2" spans="1:6" ht="24" customHeight="1" thickBot="1">
      <c r="A2" s="159" t="s">
        <v>520</v>
      </c>
      <c r="B2" s="159"/>
      <c r="C2" s="159"/>
      <c r="D2" s="160"/>
      <c r="E2" s="161"/>
      <c r="F2" s="162" t="s">
        <v>23</v>
      </c>
    </row>
    <row r="3" spans="1:6" ht="24" customHeight="1" thickBot="1">
      <c r="A3" s="32" t="s">
        <v>51</v>
      </c>
      <c r="B3" s="163" t="s">
        <v>389</v>
      </c>
      <c r="C3" s="163" t="s">
        <v>86</v>
      </c>
      <c r="D3" s="164" t="s">
        <v>56</v>
      </c>
      <c r="E3" s="164" t="s">
        <v>10</v>
      </c>
      <c r="F3" s="165" t="s">
        <v>14</v>
      </c>
    </row>
    <row r="4" spans="1:6" s="20" customFormat="1" ht="26.25" customHeight="1">
      <c r="A4" s="226" t="s">
        <v>66</v>
      </c>
      <c r="B4" s="658" t="s">
        <v>391</v>
      </c>
      <c r="C4" s="227" t="s">
        <v>235</v>
      </c>
      <c r="D4" s="227" t="s">
        <v>236</v>
      </c>
      <c r="E4" s="238">
        <v>231521</v>
      </c>
      <c r="F4" s="228"/>
    </row>
    <row r="5" spans="1:6" s="20" customFormat="1" ht="26.25" customHeight="1">
      <c r="A5" s="166" t="s">
        <v>90</v>
      </c>
      <c r="B5" s="643"/>
      <c r="C5" s="181" t="s">
        <v>235</v>
      </c>
      <c r="D5" s="181" t="s">
        <v>115</v>
      </c>
      <c r="E5" s="239">
        <v>154345</v>
      </c>
      <c r="F5" s="167"/>
    </row>
    <row r="6" spans="1:6" s="20" customFormat="1" ht="26.25" customHeight="1">
      <c r="A6" s="166" t="s">
        <v>93</v>
      </c>
      <c r="B6" s="642"/>
      <c r="C6" s="181" t="s">
        <v>235</v>
      </c>
      <c r="D6" s="181" t="s">
        <v>115</v>
      </c>
      <c r="E6" s="239">
        <v>385866</v>
      </c>
      <c r="F6" s="167"/>
    </row>
    <row r="7" spans="1:6" s="20" customFormat="1" ht="26.25" customHeight="1">
      <c r="A7" s="166" t="s">
        <v>181</v>
      </c>
      <c r="B7" s="181" t="s">
        <v>391</v>
      </c>
      <c r="C7" s="181" t="s">
        <v>235</v>
      </c>
      <c r="D7" s="181" t="s">
        <v>115</v>
      </c>
      <c r="E7" s="239">
        <v>1384145</v>
      </c>
      <c r="F7" s="193" t="s">
        <v>254</v>
      </c>
    </row>
    <row r="8" spans="1:6" s="20" customFormat="1" ht="26.25" customHeight="1">
      <c r="A8" s="166" t="s">
        <v>181</v>
      </c>
      <c r="B8" s="181" t="s">
        <v>391</v>
      </c>
      <c r="C8" s="181" t="s">
        <v>235</v>
      </c>
      <c r="D8" s="181" t="s">
        <v>115</v>
      </c>
      <c r="E8" s="239">
        <v>240</v>
      </c>
      <c r="F8" s="193" t="s">
        <v>233</v>
      </c>
    </row>
    <row r="9" spans="1:6" s="20" customFormat="1" ht="26.25" customHeight="1">
      <c r="A9" s="654" t="s">
        <v>79</v>
      </c>
      <c r="B9" s="655"/>
      <c r="C9" s="655"/>
      <c r="D9" s="655"/>
      <c r="E9" s="656">
        <f>SUM(E4:E8)</f>
        <v>2156117</v>
      </c>
      <c r="F9" s="657"/>
    </row>
    <row r="10" spans="1:6" s="20" customFormat="1" ht="26.25" customHeight="1">
      <c r="A10" s="166" t="s">
        <v>243</v>
      </c>
      <c r="B10" s="641" t="s">
        <v>394</v>
      </c>
      <c r="C10" s="181" t="s">
        <v>242</v>
      </c>
      <c r="D10" s="181" t="s">
        <v>237</v>
      </c>
      <c r="E10" s="239">
        <v>3500441</v>
      </c>
      <c r="F10" s="167"/>
    </row>
    <row r="11" spans="1:6" s="20" customFormat="1" ht="26.25" customHeight="1">
      <c r="A11" s="166" t="s">
        <v>244</v>
      </c>
      <c r="B11" s="643"/>
      <c r="C11" s="181" t="s">
        <v>242</v>
      </c>
      <c r="D11" s="181" t="s">
        <v>407</v>
      </c>
      <c r="E11" s="239">
        <v>2333627</v>
      </c>
      <c r="F11" s="167"/>
    </row>
    <row r="12" spans="1:6" s="20" customFormat="1" ht="26.25" customHeight="1">
      <c r="A12" s="166" t="s">
        <v>245</v>
      </c>
      <c r="B12" s="642"/>
      <c r="C12" s="181" t="s">
        <v>242</v>
      </c>
      <c r="D12" s="181" t="s">
        <v>237</v>
      </c>
      <c r="E12" s="239">
        <v>3844067</v>
      </c>
      <c r="F12" s="167"/>
    </row>
    <row r="13" spans="1:6" s="20" customFormat="1" ht="26.25" customHeight="1">
      <c r="A13" s="166" t="s">
        <v>246</v>
      </c>
      <c r="B13" s="181" t="s">
        <v>395</v>
      </c>
      <c r="C13" s="181" t="s">
        <v>242</v>
      </c>
      <c r="D13" s="181" t="s">
        <v>115</v>
      </c>
      <c r="E13" s="239">
        <v>1277536</v>
      </c>
      <c r="F13" s="193" t="s">
        <v>254</v>
      </c>
    </row>
    <row r="14" spans="1:6" s="184" customFormat="1" ht="26.25" customHeight="1">
      <c r="A14" s="166" t="s">
        <v>246</v>
      </c>
      <c r="B14" s="181" t="s">
        <v>395</v>
      </c>
      <c r="C14" s="181" t="s">
        <v>242</v>
      </c>
      <c r="D14" s="181" t="s">
        <v>237</v>
      </c>
      <c r="E14" s="239">
        <v>95</v>
      </c>
      <c r="F14" s="193" t="s">
        <v>249</v>
      </c>
    </row>
    <row r="15" spans="1:6" s="20" customFormat="1" ht="26.25" customHeight="1">
      <c r="A15" s="644" t="s">
        <v>79</v>
      </c>
      <c r="B15" s="645"/>
      <c r="C15" s="645"/>
      <c r="D15" s="646"/>
      <c r="E15" s="652">
        <f>SUM(E10:E14)</f>
        <v>10955766</v>
      </c>
      <c r="F15" s="653"/>
    </row>
    <row r="16" spans="1:6" s="20" customFormat="1" ht="26.25" customHeight="1">
      <c r="A16" s="166" t="s">
        <v>243</v>
      </c>
      <c r="B16" s="641" t="s">
        <v>415</v>
      </c>
      <c r="C16" s="181" t="s">
        <v>264</v>
      </c>
      <c r="D16" s="181" t="s">
        <v>237</v>
      </c>
      <c r="E16" s="239">
        <v>38528</v>
      </c>
      <c r="F16" s="167"/>
    </row>
    <row r="17" spans="1:6" s="20" customFormat="1" ht="26.25" customHeight="1">
      <c r="A17" s="166" t="s">
        <v>244</v>
      </c>
      <c r="B17" s="642"/>
      <c r="C17" s="181" t="s">
        <v>264</v>
      </c>
      <c r="D17" s="181" t="s">
        <v>237</v>
      </c>
      <c r="E17" s="239">
        <v>89897</v>
      </c>
      <c r="F17" s="167"/>
    </row>
    <row r="18" spans="1:6" s="20" customFormat="1" ht="26.25" customHeight="1">
      <c r="A18" s="166" t="s">
        <v>246</v>
      </c>
      <c r="B18" s="181" t="s">
        <v>416</v>
      </c>
      <c r="C18" s="181" t="s">
        <v>264</v>
      </c>
      <c r="D18" s="181" t="s">
        <v>237</v>
      </c>
      <c r="E18" s="239">
        <v>1011338</v>
      </c>
      <c r="F18" s="193" t="s">
        <v>247</v>
      </c>
    </row>
    <row r="19" spans="1:6" s="184" customFormat="1" ht="26.25" customHeight="1">
      <c r="A19" s="166" t="s">
        <v>246</v>
      </c>
      <c r="B19" s="181" t="s">
        <v>416</v>
      </c>
      <c r="C19" s="181" t="s">
        <v>264</v>
      </c>
      <c r="D19" s="181" t="s">
        <v>237</v>
      </c>
      <c r="E19" s="239">
        <v>124</v>
      </c>
      <c r="F19" s="193" t="s">
        <v>248</v>
      </c>
    </row>
    <row r="20" spans="1:6" s="20" customFormat="1" ht="26.25" customHeight="1">
      <c r="A20" s="644" t="s">
        <v>79</v>
      </c>
      <c r="B20" s="645"/>
      <c r="C20" s="645"/>
      <c r="D20" s="646"/>
      <c r="E20" s="652">
        <f>SUM(E16:E19)</f>
        <v>1139887</v>
      </c>
      <c r="F20" s="653"/>
    </row>
    <row r="21" spans="1:6" s="20" customFormat="1" ht="26.25" customHeight="1">
      <c r="A21" s="166" t="s">
        <v>243</v>
      </c>
      <c r="B21" s="641" t="s">
        <v>420</v>
      </c>
      <c r="C21" s="181" t="s">
        <v>417</v>
      </c>
      <c r="D21" s="181" t="s">
        <v>237</v>
      </c>
      <c r="E21" s="239">
        <v>1689184</v>
      </c>
      <c r="F21" s="167"/>
    </row>
    <row r="22" spans="1:6" s="20" customFormat="1" ht="26.25" customHeight="1">
      <c r="A22" s="166" t="s">
        <v>244</v>
      </c>
      <c r="B22" s="642"/>
      <c r="C22" s="181" t="s">
        <v>418</v>
      </c>
      <c r="D22" s="181" t="s">
        <v>237</v>
      </c>
      <c r="E22" s="239">
        <v>3941430</v>
      </c>
      <c r="F22" s="167"/>
    </row>
    <row r="23" spans="1:6" s="20" customFormat="1" ht="26.25" customHeight="1">
      <c r="A23" s="166" t="s">
        <v>246</v>
      </c>
      <c r="B23" s="181" t="s">
        <v>421</v>
      </c>
      <c r="C23" s="181" t="s">
        <v>423</v>
      </c>
      <c r="D23" s="181" t="s">
        <v>237</v>
      </c>
      <c r="E23" s="239">
        <v>685141</v>
      </c>
      <c r="F23" s="193" t="s">
        <v>247</v>
      </c>
    </row>
    <row r="24" spans="1:6" s="20" customFormat="1" ht="26.25" customHeight="1">
      <c r="A24" s="644" t="s">
        <v>79</v>
      </c>
      <c r="B24" s="645"/>
      <c r="C24" s="645"/>
      <c r="D24" s="646"/>
      <c r="E24" s="652">
        <f>SUM(E21:E23)</f>
        <v>6315755</v>
      </c>
      <c r="F24" s="653"/>
    </row>
    <row r="25" spans="1:6" s="20" customFormat="1" ht="26.25" customHeight="1">
      <c r="A25" s="166" t="s">
        <v>243</v>
      </c>
      <c r="B25" s="641" t="s">
        <v>422</v>
      </c>
      <c r="C25" s="181" t="s">
        <v>419</v>
      </c>
      <c r="D25" s="181" t="s">
        <v>237</v>
      </c>
      <c r="E25" s="239">
        <v>2920530</v>
      </c>
      <c r="F25" s="241"/>
    </row>
    <row r="26" spans="1:6" s="20" customFormat="1" ht="26.25" customHeight="1">
      <c r="A26" s="166" t="s">
        <v>232</v>
      </c>
      <c r="B26" s="642"/>
      <c r="C26" s="181" t="s">
        <v>419</v>
      </c>
      <c r="D26" s="181" t="s">
        <v>237</v>
      </c>
      <c r="E26" s="239">
        <v>6814570</v>
      </c>
      <c r="F26" s="241"/>
    </row>
    <row r="27" spans="1:6" s="20" customFormat="1" ht="26.25" customHeight="1">
      <c r="A27" s="166" t="s">
        <v>246</v>
      </c>
      <c r="B27" s="181" t="s">
        <v>416</v>
      </c>
      <c r="C27" s="181" t="s">
        <v>419</v>
      </c>
      <c r="D27" s="181" t="s">
        <v>237</v>
      </c>
      <c r="E27" s="239">
        <v>880373</v>
      </c>
      <c r="F27" s="193" t="s">
        <v>247</v>
      </c>
    </row>
    <row r="28" spans="1:6" s="184" customFormat="1" ht="26.25" customHeight="1">
      <c r="A28" s="166" t="s">
        <v>246</v>
      </c>
      <c r="B28" s="181" t="s">
        <v>416</v>
      </c>
      <c r="C28" s="181" t="s">
        <v>265</v>
      </c>
      <c r="D28" s="181" t="s">
        <v>237</v>
      </c>
      <c r="E28" s="239">
        <v>118</v>
      </c>
      <c r="F28" s="193" t="s">
        <v>248</v>
      </c>
    </row>
    <row r="29" spans="1:6" s="20" customFormat="1" ht="26.25" customHeight="1">
      <c r="A29" s="644" t="s">
        <v>79</v>
      </c>
      <c r="B29" s="645"/>
      <c r="C29" s="645"/>
      <c r="D29" s="646"/>
      <c r="E29" s="652">
        <f>SUM(E25:E28)</f>
        <v>10615591</v>
      </c>
      <c r="F29" s="653"/>
    </row>
    <row r="30" spans="1:6" s="20" customFormat="1" ht="26.25" customHeight="1">
      <c r="A30" s="166" t="s">
        <v>243</v>
      </c>
      <c r="B30" s="641" t="s">
        <v>424</v>
      </c>
      <c r="C30" s="181" t="s">
        <v>425</v>
      </c>
      <c r="D30" s="181" t="s">
        <v>237</v>
      </c>
      <c r="E30" s="239">
        <v>1365325</v>
      </c>
      <c r="F30" s="241"/>
    </row>
    <row r="31" spans="1:6" s="20" customFormat="1" ht="26.25" customHeight="1">
      <c r="A31" s="166" t="s">
        <v>232</v>
      </c>
      <c r="B31" s="642"/>
      <c r="C31" s="181" t="s">
        <v>425</v>
      </c>
      <c r="D31" s="181" t="s">
        <v>237</v>
      </c>
      <c r="E31" s="239">
        <v>3185760</v>
      </c>
      <c r="F31" s="241"/>
    </row>
    <row r="32" spans="1:6" s="20" customFormat="1" ht="26.25" customHeight="1">
      <c r="A32" s="166" t="s">
        <v>246</v>
      </c>
      <c r="B32" s="181" t="s">
        <v>416</v>
      </c>
      <c r="C32" s="181" t="s">
        <v>425</v>
      </c>
      <c r="D32" s="181" t="s">
        <v>237</v>
      </c>
      <c r="E32" s="239">
        <v>561316</v>
      </c>
      <c r="F32" s="193" t="s">
        <v>247</v>
      </c>
    </row>
    <row r="33" spans="1:6" s="20" customFormat="1" ht="26.25" customHeight="1">
      <c r="A33" s="644" t="s">
        <v>79</v>
      </c>
      <c r="B33" s="645"/>
      <c r="C33" s="645"/>
      <c r="D33" s="646"/>
      <c r="E33" s="652">
        <f>SUM(E30:E32)</f>
        <v>5112401</v>
      </c>
      <c r="F33" s="653"/>
    </row>
    <row r="34" spans="1:6" s="20" customFormat="1" ht="26.25" customHeight="1">
      <c r="A34" s="166" t="s">
        <v>490</v>
      </c>
      <c r="B34" s="182" t="s">
        <v>491</v>
      </c>
      <c r="C34" s="181" t="s">
        <v>269</v>
      </c>
      <c r="D34" s="181" t="s">
        <v>115</v>
      </c>
      <c r="E34" s="239">
        <v>398</v>
      </c>
      <c r="F34" s="167"/>
    </row>
    <row r="35" spans="1:6" s="20" customFormat="1" ht="26.25" customHeight="1">
      <c r="A35" s="166" t="s">
        <v>243</v>
      </c>
      <c r="B35" s="641" t="s">
        <v>508</v>
      </c>
      <c r="C35" s="181" t="s">
        <v>269</v>
      </c>
      <c r="D35" s="181" t="s">
        <v>237</v>
      </c>
      <c r="E35" s="239">
        <v>18000</v>
      </c>
      <c r="F35" s="167"/>
    </row>
    <row r="36" spans="1:6" s="20" customFormat="1" ht="26.25" customHeight="1">
      <c r="A36" s="166" t="s">
        <v>244</v>
      </c>
      <c r="B36" s="642"/>
      <c r="C36" s="181" t="s">
        <v>270</v>
      </c>
      <c r="D36" s="181" t="s">
        <v>237</v>
      </c>
      <c r="E36" s="239">
        <v>42000</v>
      </c>
      <c r="F36" s="167"/>
    </row>
    <row r="37" spans="1:6" s="20" customFormat="1" ht="26.25" customHeight="1">
      <c r="A37" s="166" t="s">
        <v>246</v>
      </c>
      <c r="B37" s="181" t="s">
        <v>509</v>
      </c>
      <c r="C37" s="181" t="s">
        <v>269</v>
      </c>
      <c r="D37" s="181" t="s">
        <v>237</v>
      </c>
      <c r="E37" s="239">
        <v>354875</v>
      </c>
      <c r="F37" s="193" t="s">
        <v>247</v>
      </c>
    </row>
    <row r="38" spans="1:6" s="184" customFormat="1" ht="26.25" customHeight="1">
      <c r="A38" s="166" t="s">
        <v>246</v>
      </c>
      <c r="B38" s="181" t="s">
        <v>509</v>
      </c>
      <c r="C38" s="181" t="s">
        <v>269</v>
      </c>
      <c r="D38" s="181" t="s">
        <v>237</v>
      </c>
      <c r="E38" s="239">
        <v>7</v>
      </c>
      <c r="F38" s="193" t="s">
        <v>248</v>
      </c>
    </row>
    <row r="39" spans="1:6" s="20" customFormat="1" ht="26.25" customHeight="1">
      <c r="A39" s="644" t="s">
        <v>79</v>
      </c>
      <c r="B39" s="645"/>
      <c r="C39" s="645"/>
      <c r="D39" s="646"/>
      <c r="E39" s="652">
        <f>SUM(E34:E38)</f>
        <v>415280</v>
      </c>
      <c r="F39" s="653"/>
    </row>
    <row r="40" spans="1:6" s="20" customFormat="1" ht="26.25" customHeight="1">
      <c r="A40" s="166" t="s">
        <v>243</v>
      </c>
      <c r="B40" s="641" t="s">
        <v>391</v>
      </c>
      <c r="C40" s="181" t="s">
        <v>286</v>
      </c>
      <c r="D40" s="181" t="s">
        <v>237</v>
      </c>
      <c r="E40" s="239">
        <v>20967</v>
      </c>
      <c r="F40" s="167"/>
    </row>
    <row r="41" spans="1:6" s="20" customFormat="1" ht="26.25" customHeight="1">
      <c r="A41" s="166" t="s">
        <v>244</v>
      </c>
      <c r="B41" s="642"/>
      <c r="C41" s="181" t="s">
        <v>286</v>
      </c>
      <c r="D41" s="181" t="s">
        <v>237</v>
      </c>
      <c r="E41" s="239">
        <v>48923</v>
      </c>
      <c r="F41" s="167"/>
    </row>
    <row r="42" spans="1:6" s="20" customFormat="1" ht="26.25" customHeight="1">
      <c r="A42" s="166" t="s">
        <v>262</v>
      </c>
      <c r="B42" s="182" t="s">
        <v>506</v>
      </c>
      <c r="C42" s="181" t="s">
        <v>286</v>
      </c>
      <c r="D42" s="181" t="s">
        <v>237</v>
      </c>
      <c r="E42" s="239">
        <v>188939</v>
      </c>
      <c r="F42" s="167" t="s">
        <v>247</v>
      </c>
    </row>
    <row r="43" spans="1:6" s="20" customFormat="1" ht="26.25" customHeight="1">
      <c r="A43" s="644" t="s">
        <v>79</v>
      </c>
      <c r="B43" s="645"/>
      <c r="C43" s="645"/>
      <c r="D43" s="646"/>
      <c r="E43" s="652">
        <f>SUM(E40:E42)</f>
        <v>258829</v>
      </c>
      <c r="F43" s="653"/>
    </row>
    <row r="44" spans="1:6" s="20" customFormat="1" ht="26.25" customHeight="1">
      <c r="A44" s="166" t="s">
        <v>243</v>
      </c>
      <c r="B44" s="641" t="s">
        <v>391</v>
      </c>
      <c r="C44" s="181" t="s">
        <v>278</v>
      </c>
      <c r="D44" s="181" t="s">
        <v>237</v>
      </c>
      <c r="E44" s="239">
        <v>14751</v>
      </c>
      <c r="F44" s="167"/>
    </row>
    <row r="45" spans="1:6" s="20" customFormat="1" ht="26.25" customHeight="1">
      <c r="A45" s="166" t="s">
        <v>244</v>
      </c>
      <c r="B45" s="642"/>
      <c r="C45" s="181" t="s">
        <v>278</v>
      </c>
      <c r="D45" s="181" t="s">
        <v>237</v>
      </c>
      <c r="E45" s="239">
        <v>34419</v>
      </c>
      <c r="F45" s="167"/>
    </row>
    <row r="46" spans="1:6" s="20" customFormat="1" ht="26.25" customHeight="1">
      <c r="A46" s="166" t="s">
        <v>246</v>
      </c>
      <c r="B46" s="182" t="s">
        <v>391</v>
      </c>
      <c r="C46" s="181" t="s">
        <v>278</v>
      </c>
      <c r="D46" s="181" t="s">
        <v>237</v>
      </c>
      <c r="E46" s="239">
        <v>232740</v>
      </c>
      <c r="F46" s="167" t="s">
        <v>247</v>
      </c>
    </row>
    <row r="47" spans="1:6" s="20" customFormat="1" ht="26.25" customHeight="1">
      <c r="A47" s="644" t="s">
        <v>79</v>
      </c>
      <c r="B47" s="645"/>
      <c r="C47" s="645"/>
      <c r="D47" s="646"/>
      <c r="E47" s="652">
        <f>SUM(E44:E46)</f>
        <v>281910</v>
      </c>
      <c r="F47" s="653"/>
    </row>
    <row r="48" spans="1:6" s="20" customFormat="1" ht="26.25" customHeight="1">
      <c r="A48" s="166" t="s">
        <v>243</v>
      </c>
      <c r="B48" s="641" t="s">
        <v>391</v>
      </c>
      <c r="C48" s="181" t="s">
        <v>284</v>
      </c>
      <c r="D48" s="181" t="s">
        <v>237</v>
      </c>
      <c r="E48" s="239">
        <v>28839</v>
      </c>
      <c r="F48" s="167"/>
    </row>
    <row r="49" spans="1:6" s="20" customFormat="1" ht="26.25" customHeight="1">
      <c r="A49" s="166" t="s">
        <v>244</v>
      </c>
      <c r="B49" s="642"/>
      <c r="C49" s="181" t="s">
        <v>284</v>
      </c>
      <c r="D49" s="181" t="s">
        <v>237</v>
      </c>
      <c r="E49" s="239">
        <v>67291</v>
      </c>
      <c r="F49" s="167"/>
    </row>
    <row r="50" spans="1:6" s="20" customFormat="1" ht="26.25" customHeight="1">
      <c r="A50" s="166" t="s">
        <v>246</v>
      </c>
      <c r="B50" s="182" t="s">
        <v>506</v>
      </c>
      <c r="C50" s="181" t="s">
        <v>284</v>
      </c>
      <c r="D50" s="181" t="s">
        <v>237</v>
      </c>
      <c r="E50" s="239">
        <v>312834</v>
      </c>
      <c r="F50" s="167" t="s">
        <v>247</v>
      </c>
    </row>
    <row r="51" spans="1:6" s="20" customFormat="1" ht="26.25" customHeight="1">
      <c r="A51" s="644" t="s">
        <v>79</v>
      </c>
      <c r="B51" s="645"/>
      <c r="C51" s="645"/>
      <c r="D51" s="646"/>
      <c r="E51" s="652">
        <f>SUM(E48:E50)</f>
        <v>408964</v>
      </c>
      <c r="F51" s="653"/>
    </row>
    <row r="52" spans="1:6" s="20" customFormat="1" ht="26.25" customHeight="1">
      <c r="A52" s="166" t="s">
        <v>243</v>
      </c>
      <c r="B52" s="641" t="s">
        <v>505</v>
      </c>
      <c r="C52" s="181" t="s">
        <v>274</v>
      </c>
      <c r="D52" s="181" t="s">
        <v>237</v>
      </c>
      <c r="E52" s="239">
        <v>23663247</v>
      </c>
      <c r="F52" s="167"/>
    </row>
    <row r="53" spans="1:6" s="20" customFormat="1" ht="26.25" customHeight="1">
      <c r="A53" s="166" t="s">
        <v>244</v>
      </c>
      <c r="B53" s="642"/>
      <c r="C53" s="181" t="s">
        <v>275</v>
      </c>
      <c r="D53" s="181" t="s">
        <v>237</v>
      </c>
      <c r="E53" s="239">
        <v>55214246</v>
      </c>
      <c r="F53" s="167"/>
    </row>
    <row r="54" spans="1:6" s="20" customFormat="1" ht="26.25" customHeight="1">
      <c r="A54" s="166" t="s">
        <v>246</v>
      </c>
      <c r="B54" s="181" t="s">
        <v>506</v>
      </c>
      <c r="C54" s="181" t="s">
        <v>274</v>
      </c>
      <c r="D54" s="181" t="s">
        <v>237</v>
      </c>
      <c r="E54" s="239">
        <v>1682769</v>
      </c>
      <c r="F54" s="193" t="s">
        <v>247</v>
      </c>
    </row>
    <row r="55" spans="1:6" s="184" customFormat="1" ht="26.25" customHeight="1">
      <c r="A55" s="166" t="s">
        <v>246</v>
      </c>
      <c r="B55" s="181" t="s">
        <v>507</v>
      </c>
      <c r="C55" s="181" t="s">
        <v>275</v>
      </c>
      <c r="D55" s="181" t="s">
        <v>237</v>
      </c>
      <c r="E55" s="239">
        <v>183</v>
      </c>
      <c r="F55" s="193" t="s">
        <v>248</v>
      </c>
    </row>
    <row r="56" spans="1:6" s="20" customFormat="1" ht="26.25" customHeight="1">
      <c r="A56" s="644" t="s">
        <v>79</v>
      </c>
      <c r="B56" s="645"/>
      <c r="C56" s="645"/>
      <c r="D56" s="646"/>
      <c r="E56" s="652">
        <f>SUM(E52:E55)</f>
        <v>80560445</v>
      </c>
      <c r="F56" s="653"/>
    </row>
    <row r="57" spans="1:6" s="20" customFormat="1" ht="26.25" customHeight="1">
      <c r="A57" s="166" t="s">
        <v>243</v>
      </c>
      <c r="B57" s="641" t="s">
        <v>391</v>
      </c>
      <c r="C57" s="181" t="s">
        <v>281</v>
      </c>
      <c r="D57" s="181" t="s">
        <v>237</v>
      </c>
      <c r="E57" s="239">
        <v>7560</v>
      </c>
      <c r="F57" s="167"/>
    </row>
    <row r="58" spans="1:6" s="20" customFormat="1" ht="26.25" customHeight="1">
      <c r="A58" s="166" t="s">
        <v>244</v>
      </c>
      <c r="B58" s="642"/>
      <c r="C58" s="181" t="s">
        <v>281</v>
      </c>
      <c r="D58" s="181" t="s">
        <v>237</v>
      </c>
      <c r="E58" s="239">
        <v>17640</v>
      </c>
      <c r="F58" s="167"/>
    </row>
    <row r="59" spans="1:6" s="20" customFormat="1" ht="26.25" customHeight="1">
      <c r="A59" s="166" t="s">
        <v>246</v>
      </c>
      <c r="B59" s="182" t="s">
        <v>391</v>
      </c>
      <c r="C59" s="181" t="s">
        <v>281</v>
      </c>
      <c r="D59" s="181" t="s">
        <v>237</v>
      </c>
      <c r="E59" s="239">
        <v>149903</v>
      </c>
      <c r="F59" s="167" t="s">
        <v>247</v>
      </c>
    </row>
    <row r="60" spans="1:6" s="20" customFormat="1" ht="26.25" customHeight="1">
      <c r="A60" s="644" t="s">
        <v>79</v>
      </c>
      <c r="B60" s="645"/>
      <c r="C60" s="645"/>
      <c r="D60" s="646"/>
      <c r="E60" s="652">
        <f>SUM(E57:E59)</f>
        <v>175103</v>
      </c>
      <c r="F60" s="653"/>
    </row>
    <row r="61" spans="1:6" s="20" customFormat="1" ht="26.25" customHeight="1">
      <c r="A61" s="166" t="s">
        <v>66</v>
      </c>
      <c r="B61" s="641" t="s">
        <v>394</v>
      </c>
      <c r="C61" s="181" t="s">
        <v>288</v>
      </c>
      <c r="D61" s="181" t="s">
        <v>115</v>
      </c>
      <c r="E61" s="239">
        <v>848860</v>
      </c>
      <c r="F61" s="241"/>
    </row>
    <row r="62" spans="1:6" s="20" customFormat="1" ht="26.25" customHeight="1">
      <c r="A62" s="166" t="s">
        <v>90</v>
      </c>
      <c r="B62" s="643"/>
      <c r="C62" s="181" t="s">
        <v>288</v>
      </c>
      <c r="D62" s="181" t="s">
        <v>115</v>
      </c>
      <c r="E62" s="239">
        <v>990337</v>
      </c>
      <c r="F62" s="241"/>
    </row>
    <row r="63" spans="1:6" s="184" customFormat="1" ht="26.25" customHeight="1">
      <c r="A63" s="166" t="s">
        <v>93</v>
      </c>
      <c r="B63" s="642"/>
      <c r="C63" s="181" t="s">
        <v>288</v>
      </c>
      <c r="D63" s="181" t="s">
        <v>115</v>
      </c>
      <c r="E63" s="239">
        <v>990334</v>
      </c>
      <c r="F63" s="241"/>
    </row>
    <row r="64" spans="1:6" s="184" customFormat="1" ht="26.25" customHeight="1">
      <c r="A64" s="166" t="s">
        <v>181</v>
      </c>
      <c r="B64" s="182" t="s">
        <v>510</v>
      </c>
      <c r="C64" s="181" t="s">
        <v>288</v>
      </c>
      <c r="D64" s="181" t="s">
        <v>115</v>
      </c>
      <c r="E64" s="239">
        <v>899552</v>
      </c>
      <c r="F64" s="193" t="s">
        <v>247</v>
      </c>
    </row>
    <row r="65" spans="1:6" s="20" customFormat="1" ht="26.25" customHeight="1">
      <c r="A65" s="166" t="s">
        <v>181</v>
      </c>
      <c r="B65" s="182" t="s">
        <v>509</v>
      </c>
      <c r="C65" s="181" t="s">
        <v>288</v>
      </c>
      <c r="D65" s="181" t="s">
        <v>115</v>
      </c>
      <c r="E65" s="239">
        <v>162</v>
      </c>
      <c r="F65" s="193" t="s">
        <v>233</v>
      </c>
    </row>
    <row r="66" spans="1:6" s="184" customFormat="1" ht="26.25" customHeight="1">
      <c r="A66" s="644" t="s">
        <v>79</v>
      </c>
      <c r="B66" s="645"/>
      <c r="C66" s="645"/>
      <c r="D66" s="646"/>
      <c r="E66" s="652">
        <f>SUM(E61:E65)</f>
        <v>3729245</v>
      </c>
      <c r="F66" s="653"/>
    </row>
    <row r="67" spans="1:6" s="20" customFormat="1" ht="26.25" customHeight="1">
      <c r="A67" s="166" t="s">
        <v>90</v>
      </c>
      <c r="B67" s="641" t="s">
        <v>409</v>
      </c>
      <c r="C67" s="181" t="s">
        <v>296</v>
      </c>
      <c r="D67" s="181" t="s">
        <v>115</v>
      </c>
      <c r="E67" s="239">
        <v>73185</v>
      </c>
      <c r="F67" s="167"/>
    </row>
    <row r="68" spans="1:6" s="20" customFormat="1" ht="26.25" customHeight="1">
      <c r="A68" s="166" t="s">
        <v>93</v>
      </c>
      <c r="B68" s="642"/>
      <c r="C68" s="181" t="s">
        <v>300</v>
      </c>
      <c r="D68" s="181" t="s">
        <v>115</v>
      </c>
      <c r="E68" s="239">
        <v>72375</v>
      </c>
      <c r="F68" s="193"/>
    </row>
    <row r="69" spans="1:6" s="184" customFormat="1" ht="26.25" customHeight="1">
      <c r="A69" s="166" t="s">
        <v>181</v>
      </c>
      <c r="B69" s="181" t="s">
        <v>502</v>
      </c>
      <c r="C69" s="181" t="s">
        <v>300</v>
      </c>
      <c r="D69" s="181" t="s">
        <v>115</v>
      </c>
      <c r="E69" s="239">
        <v>6237</v>
      </c>
      <c r="F69" s="193" t="s">
        <v>233</v>
      </c>
    </row>
    <row r="70" spans="1:6" s="20" customFormat="1" ht="26.25" customHeight="1">
      <c r="A70" s="636" t="s">
        <v>79</v>
      </c>
      <c r="B70" s="637"/>
      <c r="C70" s="637"/>
      <c r="D70" s="638"/>
      <c r="E70" s="639">
        <f>SUM(E67:E69)</f>
        <v>151797</v>
      </c>
      <c r="F70" s="640"/>
    </row>
    <row r="71" spans="1:6" s="184" customFormat="1" ht="26.25" customHeight="1">
      <c r="A71" s="166" t="s">
        <v>244</v>
      </c>
      <c r="B71" s="641" t="s">
        <v>409</v>
      </c>
      <c r="C71" s="181" t="s">
        <v>252</v>
      </c>
      <c r="D71" s="181" t="s">
        <v>237</v>
      </c>
      <c r="E71" s="239">
        <v>8857716</v>
      </c>
      <c r="F71" s="167"/>
    </row>
    <row r="72" spans="1:6" s="20" customFormat="1" ht="26.25" customHeight="1">
      <c r="A72" s="166" t="s">
        <v>245</v>
      </c>
      <c r="B72" s="642"/>
      <c r="C72" s="181" t="s">
        <v>253</v>
      </c>
      <c r="D72" s="181" t="s">
        <v>237</v>
      </c>
      <c r="E72" s="239">
        <v>9697716</v>
      </c>
      <c r="F72" s="167"/>
    </row>
    <row r="73" spans="1:6" s="20" customFormat="1" ht="26.25" customHeight="1">
      <c r="A73" s="166" t="s">
        <v>246</v>
      </c>
      <c r="B73" s="181" t="s">
        <v>409</v>
      </c>
      <c r="C73" s="181" t="s">
        <v>252</v>
      </c>
      <c r="D73" s="181" t="s">
        <v>237</v>
      </c>
      <c r="E73" s="239">
        <v>13373</v>
      </c>
      <c r="F73" s="193" t="s">
        <v>234</v>
      </c>
    </row>
    <row r="74" spans="1:6" s="184" customFormat="1" ht="26.25" customHeight="1">
      <c r="A74" s="636" t="s">
        <v>79</v>
      </c>
      <c r="B74" s="637"/>
      <c r="C74" s="637"/>
      <c r="D74" s="638"/>
      <c r="E74" s="639">
        <f>SUM(E71:E73)</f>
        <v>18568805</v>
      </c>
      <c r="F74" s="640"/>
    </row>
    <row r="75" spans="1:6" s="20" customFormat="1" ht="26.25" customHeight="1">
      <c r="A75" s="166" t="s">
        <v>244</v>
      </c>
      <c r="B75" s="182" t="s">
        <v>409</v>
      </c>
      <c r="C75" s="181" t="s">
        <v>255</v>
      </c>
      <c r="D75" s="181" t="s">
        <v>237</v>
      </c>
      <c r="E75" s="239">
        <v>10126145</v>
      </c>
      <c r="F75" s="167"/>
    </row>
    <row r="76" spans="1:6" s="20" customFormat="1" ht="26.25" customHeight="1">
      <c r="A76" s="166" t="s">
        <v>246</v>
      </c>
      <c r="B76" s="181" t="s">
        <v>409</v>
      </c>
      <c r="C76" s="181" t="s">
        <v>255</v>
      </c>
      <c r="D76" s="181" t="s">
        <v>237</v>
      </c>
      <c r="E76" s="239">
        <v>6724</v>
      </c>
      <c r="F76" s="193" t="s">
        <v>234</v>
      </c>
    </row>
    <row r="77" spans="1:6" s="184" customFormat="1" ht="26.25" customHeight="1">
      <c r="A77" s="636" t="s">
        <v>79</v>
      </c>
      <c r="B77" s="637"/>
      <c r="C77" s="637"/>
      <c r="D77" s="638"/>
      <c r="E77" s="639">
        <f>SUM(E75:E76)</f>
        <v>10132869</v>
      </c>
      <c r="F77" s="640"/>
    </row>
    <row r="78" spans="1:6" s="20" customFormat="1" ht="26.25" customHeight="1">
      <c r="A78" s="166" t="s">
        <v>245</v>
      </c>
      <c r="B78" s="182" t="s">
        <v>409</v>
      </c>
      <c r="C78" s="181" t="s">
        <v>261</v>
      </c>
      <c r="D78" s="181" t="s">
        <v>237</v>
      </c>
      <c r="E78" s="239">
        <v>725000</v>
      </c>
      <c r="F78" s="167"/>
    </row>
    <row r="79" spans="1:6" s="20" customFormat="1" ht="26.25" customHeight="1">
      <c r="A79" s="166" t="s">
        <v>246</v>
      </c>
      <c r="B79" s="181" t="s">
        <v>409</v>
      </c>
      <c r="C79" s="181" t="s">
        <v>261</v>
      </c>
      <c r="D79" s="181" t="s">
        <v>237</v>
      </c>
      <c r="E79" s="239">
        <v>1374</v>
      </c>
      <c r="F79" s="193" t="s">
        <v>248</v>
      </c>
    </row>
    <row r="80" spans="1:6" s="20" customFormat="1" ht="26.25" customHeight="1">
      <c r="A80" s="636" t="s">
        <v>79</v>
      </c>
      <c r="B80" s="637"/>
      <c r="C80" s="637"/>
      <c r="D80" s="638"/>
      <c r="E80" s="639">
        <f>SUM(E78:E79)</f>
        <v>726374</v>
      </c>
      <c r="F80" s="640"/>
    </row>
    <row r="81" spans="1:6" s="20" customFormat="1" ht="26.25" customHeight="1">
      <c r="A81" s="166" t="s">
        <v>244</v>
      </c>
      <c r="B81" s="182" t="s">
        <v>409</v>
      </c>
      <c r="C81" s="181" t="s">
        <v>273</v>
      </c>
      <c r="D81" s="181" t="s">
        <v>237</v>
      </c>
      <c r="E81" s="239">
        <v>9038121</v>
      </c>
      <c r="F81" s="167"/>
    </row>
    <row r="82" spans="1:6" s="20" customFormat="1" ht="26.25" customHeight="1">
      <c r="A82" s="166" t="s">
        <v>246</v>
      </c>
      <c r="B82" s="181" t="s">
        <v>409</v>
      </c>
      <c r="C82" s="181" t="s">
        <v>272</v>
      </c>
      <c r="D82" s="181" t="s">
        <v>237</v>
      </c>
      <c r="E82" s="239">
        <v>16198</v>
      </c>
      <c r="F82" s="193" t="s">
        <v>248</v>
      </c>
    </row>
    <row r="83" spans="1:6" s="20" customFormat="1" ht="26.25" customHeight="1">
      <c r="A83" s="636" t="s">
        <v>79</v>
      </c>
      <c r="B83" s="637"/>
      <c r="C83" s="637"/>
      <c r="D83" s="638"/>
      <c r="E83" s="639">
        <f>SUM(E81:E82)</f>
        <v>9054319</v>
      </c>
      <c r="F83" s="640"/>
    </row>
    <row r="84" spans="1:6" s="20" customFormat="1" ht="26.25" customHeight="1">
      <c r="A84" s="166" t="s">
        <v>90</v>
      </c>
      <c r="B84" s="641" t="s">
        <v>409</v>
      </c>
      <c r="C84" s="181" t="s">
        <v>68</v>
      </c>
      <c r="D84" s="181" t="s">
        <v>115</v>
      </c>
      <c r="E84" s="239">
        <v>227810</v>
      </c>
      <c r="F84" s="167"/>
    </row>
    <row r="85" spans="1:6" s="20" customFormat="1" ht="26.25" customHeight="1">
      <c r="A85" s="166" t="s">
        <v>292</v>
      </c>
      <c r="B85" s="642"/>
      <c r="C85" s="181" t="s">
        <v>68</v>
      </c>
      <c r="D85" s="181" t="s">
        <v>293</v>
      </c>
      <c r="E85" s="239">
        <v>227810</v>
      </c>
      <c r="F85" s="167"/>
    </row>
    <row r="86" spans="1:6" s="20" customFormat="1" ht="26.25" customHeight="1">
      <c r="A86" s="166" t="s">
        <v>181</v>
      </c>
      <c r="B86" s="181" t="s">
        <v>503</v>
      </c>
      <c r="C86" s="181" t="s">
        <v>68</v>
      </c>
      <c r="D86" s="181" t="s">
        <v>115</v>
      </c>
      <c r="E86" s="239">
        <v>1280</v>
      </c>
      <c r="F86" s="193" t="s">
        <v>233</v>
      </c>
    </row>
    <row r="87" spans="1:6" s="20" customFormat="1" ht="26.25" customHeight="1">
      <c r="A87" s="636" t="s">
        <v>79</v>
      </c>
      <c r="B87" s="637"/>
      <c r="C87" s="637"/>
      <c r="D87" s="638"/>
      <c r="E87" s="639">
        <f>SUM(E84:E86)</f>
        <v>456900</v>
      </c>
      <c r="F87" s="640"/>
    </row>
    <row r="88" spans="1:6" s="20" customFormat="1" ht="26.25" customHeight="1">
      <c r="A88" s="166" t="s">
        <v>183</v>
      </c>
      <c r="B88" s="357" t="s">
        <v>409</v>
      </c>
      <c r="C88" s="181" t="s">
        <v>504</v>
      </c>
      <c r="D88" s="181" t="s">
        <v>115</v>
      </c>
      <c r="E88" s="366">
        <v>5067</v>
      </c>
      <c r="F88" s="193" t="s">
        <v>299</v>
      </c>
    </row>
    <row r="89" spans="1:6" s="20" customFormat="1" ht="26.25" customHeight="1">
      <c r="A89" s="636" t="s">
        <v>79</v>
      </c>
      <c r="B89" s="637"/>
      <c r="C89" s="637"/>
      <c r="D89" s="638"/>
      <c r="E89" s="639">
        <f>SUM(E88:E88)</f>
        <v>5067</v>
      </c>
      <c r="F89" s="640"/>
    </row>
    <row r="90" spans="1:6" s="20" customFormat="1" ht="26.25" customHeight="1">
      <c r="A90" s="166" t="s">
        <v>181</v>
      </c>
      <c r="B90" s="357" t="s">
        <v>409</v>
      </c>
      <c r="C90" s="357" t="s">
        <v>303</v>
      </c>
      <c r="D90" s="358" t="s">
        <v>304</v>
      </c>
      <c r="E90" s="366">
        <v>2565</v>
      </c>
      <c r="F90" s="193" t="s">
        <v>299</v>
      </c>
    </row>
    <row r="91" spans="1:6" s="20" customFormat="1" ht="26.25" customHeight="1">
      <c r="A91" s="636" t="s">
        <v>79</v>
      </c>
      <c r="B91" s="637"/>
      <c r="C91" s="637"/>
      <c r="D91" s="638"/>
      <c r="E91" s="639">
        <f>SUM(E90:E90)</f>
        <v>2565</v>
      </c>
      <c r="F91" s="640"/>
    </row>
    <row r="92" spans="1:6" s="20" customFormat="1" ht="26.25" customHeight="1">
      <c r="A92" s="166" t="s">
        <v>181</v>
      </c>
      <c r="B92" s="357" t="s">
        <v>503</v>
      </c>
      <c r="C92" s="357" t="s">
        <v>311</v>
      </c>
      <c r="D92" s="181" t="s">
        <v>115</v>
      </c>
      <c r="E92" s="366">
        <v>2020</v>
      </c>
      <c r="F92" s="193" t="s">
        <v>299</v>
      </c>
    </row>
    <row r="93" spans="1:6" ht="26.25" customHeight="1">
      <c r="A93" s="636" t="s">
        <v>79</v>
      </c>
      <c r="B93" s="637"/>
      <c r="C93" s="637"/>
      <c r="D93" s="638"/>
      <c r="E93" s="639">
        <f>SUM(E92:E92)</f>
        <v>2020</v>
      </c>
      <c r="F93" s="640"/>
    </row>
    <row r="94" spans="1:6" ht="26.25" customHeight="1">
      <c r="A94" s="166" t="s">
        <v>181</v>
      </c>
      <c r="B94" s="357" t="s">
        <v>502</v>
      </c>
      <c r="C94" s="357" t="s">
        <v>309</v>
      </c>
      <c r="D94" s="181" t="s">
        <v>115</v>
      </c>
      <c r="E94" s="366">
        <v>1660</v>
      </c>
      <c r="F94" s="193" t="s">
        <v>299</v>
      </c>
    </row>
    <row r="95" spans="1:6" ht="26.25" customHeight="1">
      <c r="A95" s="636" t="s">
        <v>79</v>
      </c>
      <c r="B95" s="637"/>
      <c r="C95" s="637"/>
      <c r="D95" s="638"/>
      <c r="E95" s="639">
        <f>SUM(E94:E94)</f>
        <v>1660</v>
      </c>
      <c r="F95" s="640"/>
    </row>
    <row r="96" spans="1:6" ht="26.25" customHeight="1">
      <c r="A96" s="166" t="s">
        <v>182</v>
      </c>
      <c r="B96" s="181" t="s">
        <v>409</v>
      </c>
      <c r="C96" s="357" t="s">
        <v>332</v>
      </c>
      <c r="D96" s="358" t="s">
        <v>115</v>
      </c>
      <c r="E96" s="366">
        <v>447</v>
      </c>
      <c r="F96" s="193" t="s">
        <v>341</v>
      </c>
    </row>
    <row r="97" spans="1:8" s="20" customFormat="1" ht="26.25" customHeight="1">
      <c r="A97" s="636" t="s">
        <v>79</v>
      </c>
      <c r="B97" s="637"/>
      <c r="C97" s="637"/>
      <c r="D97" s="638"/>
      <c r="E97" s="639">
        <f>SUM(E96:E96)</f>
        <v>447</v>
      </c>
      <c r="F97" s="640"/>
      <c r="G97" s="22"/>
      <c r="H97" s="23"/>
    </row>
    <row r="98" spans="1:8" ht="26.25" customHeight="1">
      <c r="A98" s="166" t="s">
        <v>181</v>
      </c>
      <c r="B98" s="357" t="s">
        <v>492</v>
      </c>
      <c r="C98" s="357" t="s">
        <v>335</v>
      </c>
      <c r="D98" s="358" t="s">
        <v>340</v>
      </c>
      <c r="E98" s="359">
        <v>1034</v>
      </c>
      <c r="F98" s="360" t="s">
        <v>341</v>
      </c>
    </row>
    <row r="99" spans="1:8" ht="26.25" customHeight="1">
      <c r="A99" s="636" t="s">
        <v>79</v>
      </c>
      <c r="B99" s="637"/>
      <c r="C99" s="637"/>
      <c r="D99" s="638"/>
      <c r="E99" s="639">
        <f>E98</f>
        <v>1034</v>
      </c>
      <c r="F99" s="640"/>
    </row>
    <row r="100" spans="1:8" s="20" customFormat="1" ht="26.25" customHeight="1">
      <c r="A100" s="166" t="s">
        <v>90</v>
      </c>
      <c r="B100" s="181" t="s">
        <v>493</v>
      </c>
      <c r="C100" s="181" t="s">
        <v>312</v>
      </c>
      <c r="D100" s="634" t="s">
        <v>115</v>
      </c>
      <c r="E100" s="239">
        <v>711570</v>
      </c>
      <c r="F100" s="361"/>
    </row>
    <row r="101" spans="1:8" s="20" customFormat="1" ht="26.25" customHeight="1">
      <c r="A101" s="166" t="s">
        <v>93</v>
      </c>
      <c r="B101" s="181" t="s">
        <v>493</v>
      </c>
      <c r="C101" s="181" t="s">
        <v>312</v>
      </c>
      <c r="D101" s="635"/>
      <c r="E101" s="239">
        <v>711570</v>
      </c>
      <c r="F101" s="362"/>
    </row>
    <row r="102" spans="1:8" s="20" customFormat="1" ht="26.25" customHeight="1">
      <c r="A102" s="166" t="s">
        <v>230</v>
      </c>
      <c r="B102" s="363" t="s">
        <v>496</v>
      </c>
      <c r="C102" s="363" t="s">
        <v>312</v>
      </c>
      <c r="D102" s="364" t="s">
        <v>115</v>
      </c>
      <c r="E102" s="239">
        <v>16167</v>
      </c>
      <c r="F102" s="365" t="s">
        <v>299</v>
      </c>
    </row>
    <row r="103" spans="1:8" s="20" customFormat="1" ht="26.25" customHeight="1">
      <c r="A103" s="636" t="s">
        <v>79</v>
      </c>
      <c r="B103" s="637"/>
      <c r="C103" s="637"/>
      <c r="D103" s="638"/>
      <c r="E103" s="639">
        <f>SUM(E100:E102)</f>
        <v>1439307</v>
      </c>
      <c r="F103" s="640"/>
    </row>
    <row r="104" spans="1:8" s="20" customFormat="1" ht="26.25" customHeight="1">
      <c r="A104" s="166" t="s">
        <v>230</v>
      </c>
      <c r="B104" s="363" t="s">
        <v>497</v>
      </c>
      <c r="C104" s="363" t="s">
        <v>314</v>
      </c>
      <c r="D104" s="364" t="s">
        <v>115</v>
      </c>
      <c r="E104" s="239">
        <v>3842</v>
      </c>
      <c r="F104" s="365" t="s">
        <v>308</v>
      </c>
    </row>
    <row r="105" spans="1:8" s="20" customFormat="1" ht="26.25" customHeight="1">
      <c r="A105" s="636" t="s">
        <v>79</v>
      </c>
      <c r="B105" s="637"/>
      <c r="C105" s="637"/>
      <c r="D105" s="638"/>
      <c r="E105" s="639">
        <f>E104</f>
        <v>3842</v>
      </c>
      <c r="F105" s="640"/>
    </row>
    <row r="106" spans="1:8" s="20" customFormat="1" ht="26.25" customHeight="1">
      <c r="A106" s="166" t="s">
        <v>181</v>
      </c>
      <c r="B106" s="363" t="s">
        <v>494</v>
      </c>
      <c r="C106" s="363" t="s">
        <v>317</v>
      </c>
      <c r="D106" s="364" t="s">
        <v>115</v>
      </c>
      <c r="E106" s="239">
        <v>4555</v>
      </c>
      <c r="F106" s="365" t="s">
        <v>308</v>
      </c>
    </row>
    <row r="107" spans="1:8" s="20" customFormat="1" ht="26.25" customHeight="1">
      <c r="A107" s="636" t="s">
        <v>79</v>
      </c>
      <c r="B107" s="637"/>
      <c r="C107" s="637"/>
      <c r="D107" s="638"/>
      <c r="E107" s="639">
        <f>E106</f>
        <v>4555</v>
      </c>
      <c r="F107" s="640"/>
    </row>
    <row r="108" spans="1:8" s="20" customFormat="1" ht="26.25" customHeight="1">
      <c r="A108" s="166" t="s">
        <v>230</v>
      </c>
      <c r="B108" s="363" t="s">
        <v>495</v>
      </c>
      <c r="C108" s="363" t="s">
        <v>318</v>
      </c>
      <c r="D108" s="364" t="s">
        <v>115</v>
      </c>
      <c r="E108" s="239">
        <v>624</v>
      </c>
      <c r="F108" s="365" t="s">
        <v>299</v>
      </c>
    </row>
    <row r="109" spans="1:8" s="20" customFormat="1" ht="26.25" customHeight="1">
      <c r="A109" s="636" t="s">
        <v>79</v>
      </c>
      <c r="B109" s="637"/>
      <c r="C109" s="637"/>
      <c r="D109" s="638"/>
      <c r="E109" s="639">
        <f>SUM(E108:E108)</f>
        <v>624</v>
      </c>
      <c r="F109" s="640"/>
    </row>
    <row r="110" spans="1:8" ht="26.25" customHeight="1">
      <c r="A110" s="166" t="s">
        <v>181</v>
      </c>
      <c r="B110" s="357" t="s">
        <v>493</v>
      </c>
      <c r="C110" s="357" t="s">
        <v>498</v>
      </c>
      <c r="D110" s="358" t="s">
        <v>340</v>
      </c>
      <c r="E110" s="359">
        <v>1160</v>
      </c>
      <c r="F110" s="360" t="s">
        <v>341</v>
      </c>
    </row>
    <row r="111" spans="1:8" ht="26.25" customHeight="1">
      <c r="A111" s="636" t="s">
        <v>79</v>
      </c>
      <c r="B111" s="637"/>
      <c r="C111" s="637"/>
      <c r="D111" s="638"/>
      <c r="E111" s="639">
        <f>E110</f>
        <v>1160</v>
      </c>
      <c r="F111" s="640"/>
    </row>
    <row r="112" spans="1:8" ht="26.25" customHeight="1">
      <c r="A112" s="166" t="s">
        <v>181</v>
      </c>
      <c r="B112" s="357" t="s">
        <v>499</v>
      </c>
      <c r="C112" s="357" t="s">
        <v>500</v>
      </c>
      <c r="D112" s="358" t="s">
        <v>340</v>
      </c>
      <c r="E112" s="359">
        <v>6825</v>
      </c>
      <c r="F112" s="360" t="s">
        <v>341</v>
      </c>
    </row>
    <row r="113" spans="1:6" ht="26.25" customHeight="1">
      <c r="A113" s="636" t="s">
        <v>79</v>
      </c>
      <c r="B113" s="637"/>
      <c r="C113" s="637"/>
      <c r="D113" s="638"/>
      <c r="E113" s="639">
        <f>E112</f>
        <v>6825</v>
      </c>
      <c r="F113" s="640"/>
    </row>
    <row r="114" spans="1:6" s="20" customFormat="1" ht="26.25" customHeight="1">
      <c r="A114" s="166" t="s">
        <v>181</v>
      </c>
      <c r="B114" s="357" t="s">
        <v>493</v>
      </c>
      <c r="C114" s="357" t="s">
        <v>319</v>
      </c>
      <c r="D114" s="181" t="s">
        <v>115</v>
      </c>
      <c r="E114" s="239">
        <v>299</v>
      </c>
      <c r="F114" s="167" t="s">
        <v>299</v>
      </c>
    </row>
    <row r="115" spans="1:6" s="20" customFormat="1" ht="26.25" customHeight="1">
      <c r="A115" s="636" t="s">
        <v>79</v>
      </c>
      <c r="B115" s="637"/>
      <c r="C115" s="637"/>
      <c r="D115" s="638"/>
      <c r="E115" s="639">
        <f>SUM(E114)</f>
        <v>299</v>
      </c>
      <c r="F115" s="640"/>
    </row>
    <row r="116" spans="1:6" s="20" customFormat="1" ht="26.25" customHeight="1">
      <c r="A116" s="166" t="s">
        <v>231</v>
      </c>
      <c r="B116" s="357" t="s">
        <v>499</v>
      </c>
      <c r="C116" s="357" t="s">
        <v>501</v>
      </c>
      <c r="D116" s="181" t="s">
        <v>115</v>
      </c>
      <c r="E116" s="239">
        <v>2987</v>
      </c>
      <c r="F116" s="167" t="s">
        <v>299</v>
      </c>
    </row>
    <row r="117" spans="1:6" s="20" customFormat="1" ht="26.25" customHeight="1" thickBot="1">
      <c r="A117" s="636" t="s">
        <v>79</v>
      </c>
      <c r="B117" s="637"/>
      <c r="C117" s="637"/>
      <c r="D117" s="638"/>
      <c r="E117" s="639">
        <f>SUM(E116)</f>
        <v>2987</v>
      </c>
      <c r="F117" s="640"/>
    </row>
    <row r="118" spans="1:6" ht="26.45" customHeight="1" thickBot="1">
      <c r="A118" s="647" t="s">
        <v>155</v>
      </c>
      <c r="B118" s="648"/>
      <c r="C118" s="648"/>
      <c r="D118" s="649"/>
      <c r="E118" s="650">
        <f>SUM(E9,E15,E20,E24,E39,E43,E47,E51,E56,E60,E66,E70,E74,E77,E80,E83,E87,E89,E91,E93,E95,E97,E113,E111,E99,E103,E105,E107,E109,E115,E117,E33,E29)</f>
        <v>162688749</v>
      </c>
      <c r="F118" s="651"/>
    </row>
    <row r="129" spans="1:6" s="8" customFormat="1" ht="26.25" customHeight="1">
      <c r="A129" s="151"/>
      <c r="B129" s="151"/>
      <c r="C129" s="151"/>
      <c r="D129" s="151"/>
      <c r="E129" s="153"/>
      <c r="F129" s="153"/>
    </row>
    <row r="130" spans="1:6" s="8" customFormat="1" ht="26.25" customHeight="1">
      <c r="A130" s="151"/>
      <c r="B130" s="151"/>
      <c r="C130" s="151"/>
      <c r="D130" s="151"/>
      <c r="E130" s="153"/>
      <c r="F130" s="153"/>
    </row>
    <row r="131" spans="1:6" ht="24" customHeight="1"/>
    <row r="132" spans="1:6" ht="24" customHeight="1"/>
    <row r="133" spans="1:6" ht="24" customHeight="1">
      <c r="A133" s="154"/>
      <c r="B133" s="154"/>
      <c r="C133" s="154"/>
      <c r="D133" s="154"/>
      <c r="E133" s="155"/>
      <c r="F133" s="157"/>
    </row>
    <row r="134" spans="1:6" ht="24" customHeight="1">
      <c r="A134" s="154"/>
      <c r="B134" s="154"/>
      <c r="C134" s="154"/>
      <c r="D134" s="154"/>
      <c r="E134" s="155"/>
      <c r="F134" s="157"/>
    </row>
    <row r="135" spans="1:6" ht="24" customHeight="1">
      <c r="A135" s="154"/>
      <c r="B135" s="154"/>
      <c r="C135" s="154"/>
      <c r="D135" s="154"/>
      <c r="E135" s="155"/>
      <c r="F135" s="157"/>
    </row>
    <row r="136" spans="1:6" ht="24" customHeight="1">
      <c r="A136" s="154"/>
      <c r="B136" s="154"/>
      <c r="C136" s="154"/>
      <c r="D136" s="154"/>
      <c r="E136" s="155"/>
      <c r="F136" s="157"/>
    </row>
    <row r="137" spans="1:6" ht="24" customHeight="1">
      <c r="A137" s="154"/>
      <c r="B137" s="154"/>
      <c r="C137" s="154"/>
      <c r="D137" s="154"/>
      <c r="E137" s="155"/>
      <c r="F137" s="157"/>
    </row>
    <row r="138" spans="1:6" ht="24" customHeight="1">
      <c r="A138" s="154"/>
      <c r="B138" s="154"/>
      <c r="C138" s="154"/>
      <c r="D138" s="154"/>
      <c r="E138" s="155"/>
      <c r="F138" s="157"/>
    </row>
    <row r="139" spans="1:6" ht="24" customHeight="1">
      <c r="A139" s="154"/>
      <c r="B139" s="154"/>
      <c r="C139" s="154"/>
      <c r="D139" s="154"/>
      <c r="E139" s="155"/>
      <c r="F139" s="157"/>
    </row>
    <row r="140" spans="1:6" ht="24" customHeight="1">
      <c r="A140" s="154"/>
      <c r="B140" s="154"/>
      <c r="C140" s="154"/>
      <c r="D140" s="154"/>
      <c r="E140" s="155"/>
      <c r="F140" s="157"/>
    </row>
    <row r="141" spans="1:6" ht="24" customHeight="1">
      <c r="A141" s="154"/>
      <c r="B141" s="154"/>
      <c r="C141" s="154"/>
      <c r="D141" s="154"/>
      <c r="E141" s="155"/>
      <c r="F141" s="157"/>
    </row>
    <row r="142" spans="1:6" ht="24" customHeight="1">
      <c r="A142" s="154"/>
      <c r="B142" s="154"/>
      <c r="C142" s="154"/>
      <c r="D142" s="154"/>
      <c r="E142" s="155"/>
      <c r="F142" s="157"/>
    </row>
    <row r="143" spans="1:6" ht="24" customHeight="1">
      <c r="A143" s="154"/>
      <c r="B143" s="154"/>
      <c r="C143" s="154"/>
      <c r="D143" s="154"/>
      <c r="E143" s="155"/>
      <c r="F143" s="157"/>
    </row>
    <row r="144" spans="1:6" ht="24" customHeight="1">
      <c r="A144" s="154"/>
      <c r="B144" s="154"/>
      <c r="C144" s="154"/>
      <c r="D144" s="154"/>
      <c r="E144" s="155"/>
      <c r="F144" s="157"/>
    </row>
    <row r="145" spans="1:6" ht="24" customHeight="1">
      <c r="A145" s="154"/>
      <c r="B145" s="154"/>
      <c r="C145" s="154"/>
      <c r="D145" s="154"/>
      <c r="E145" s="155"/>
      <c r="F145" s="157"/>
    </row>
    <row r="146" spans="1:6" ht="24" customHeight="1">
      <c r="A146" s="154"/>
      <c r="B146" s="154"/>
      <c r="C146" s="154"/>
      <c r="D146" s="154"/>
      <c r="E146" s="155"/>
      <c r="F146" s="157"/>
    </row>
    <row r="147" spans="1:6" ht="24" customHeight="1">
      <c r="A147" s="154"/>
      <c r="B147" s="154"/>
      <c r="C147" s="154"/>
      <c r="D147" s="154"/>
      <c r="E147" s="155"/>
      <c r="F147" s="157"/>
    </row>
    <row r="148" spans="1:6" ht="24" customHeight="1">
      <c r="A148" s="154"/>
      <c r="B148" s="154"/>
      <c r="C148" s="154"/>
      <c r="D148" s="154"/>
      <c r="E148" s="155"/>
      <c r="F148" s="157"/>
    </row>
    <row r="149" spans="1:6" ht="24" customHeight="1">
      <c r="A149" s="154"/>
      <c r="B149" s="154"/>
      <c r="C149" s="154"/>
      <c r="D149" s="154"/>
      <c r="E149" s="155"/>
      <c r="F149" s="157"/>
    </row>
    <row r="150" spans="1:6" ht="24" customHeight="1">
      <c r="A150" s="154"/>
      <c r="B150" s="154"/>
      <c r="C150" s="154"/>
      <c r="D150" s="154"/>
      <c r="E150" s="155"/>
      <c r="F150" s="157"/>
    </row>
    <row r="151" spans="1:6" ht="24" customHeight="1">
      <c r="A151" s="154"/>
      <c r="B151" s="154"/>
      <c r="C151" s="154"/>
      <c r="D151" s="154"/>
      <c r="E151" s="155"/>
      <c r="F151" s="157"/>
    </row>
    <row r="152" spans="1:6" ht="24" customHeight="1">
      <c r="A152" s="154"/>
      <c r="B152" s="154"/>
      <c r="C152" s="154"/>
      <c r="D152" s="154"/>
      <c r="E152" s="155"/>
      <c r="F152" s="157"/>
    </row>
    <row r="153" spans="1:6" ht="24" customHeight="1">
      <c r="A153" s="154"/>
      <c r="B153" s="154"/>
      <c r="C153" s="154"/>
      <c r="D153" s="154"/>
      <c r="E153" s="155"/>
      <c r="F153" s="157"/>
    </row>
    <row r="154" spans="1:6" ht="24" customHeight="1">
      <c r="A154" s="154"/>
      <c r="B154" s="154"/>
      <c r="C154" s="154"/>
      <c r="D154" s="154"/>
      <c r="E154" s="155"/>
      <c r="F154" s="157"/>
    </row>
    <row r="155" spans="1:6" ht="24" customHeight="1">
      <c r="A155" s="154"/>
      <c r="B155" s="154"/>
      <c r="C155" s="154"/>
      <c r="D155" s="154"/>
      <c r="E155" s="155"/>
      <c r="F155" s="157"/>
    </row>
    <row r="156" spans="1:6" ht="24" customHeight="1">
      <c r="A156" s="154"/>
      <c r="B156" s="154"/>
      <c r="C156" s="154"/>
      <c r="D156" s="154"/>
      <c r="E156" s="155"/>
      <c r="F156" s="157"/>
    </row>
    <row r="157" spans="1:6" ht="24" customHeight="1">
      <c r="A157" s="154"/>
      <c r="B157" s="154"/>
      <c r="C157" s="154"/>
      <c r="D157" s="154"/>
      <c r="E157" s="155"/>
      <c r="F157" s="157"/>
    </row>
    <row r="158" spans="1:6" ht="24" customHeight="1">
      <c r="A158" s="154"/>
      <c r="B158" s="154"/>
      <c r="C158" s="154"/>
      <c r="D158" s="154"/>
      <c r="E158" s="155"/>
      <c r="F158" s="157"/>
    </row>
    <row r="159" spans="1:6" ht="24" customHeight="1">
      <c r="A159" s="154"/>
      <c r="B159" s="154"/>
      <c r="C159" s="154"/>
      <c r="D159" s="154"/>
      <c r="E159" s="155"/>
      <c r="F159" s="157"/>
    </row>
    <row r="160" spans="1:6" ht="24" customHeight="1">
      <c r="A160" s="154"/>
      <c r="B160" s="154"/>
      <c r="C160" s="154"/>
      <c r="D160" s="154"/>
      <c r="E160" s="155"/>
      <c r="F160" s="157"/>
    </row>
    <row r="161" spans="1:6">
      <c r="A161" s="154"/>
      <c r="B161" s="154"/>
      <c r="C161" s="154"/>
      <c r="D161" s="154"/>
      <c r="E161" s="158"/>
      <c r="F161" s="152"/>
    </row>
  </sheetData>
  <sheetProtection algorithmName="SHA-512" hashValue="x8toMh7xqJy6o7GfdR713JCnbO66JTjVPlwmFsYNxNB8PCvBf64uBL1iLNl1zBij5nT0dZn0rxFP13rI/8SP7Q==" saltValue="qf/XcvYqZwfM9FCZX77qyg==" spinCount="100000" sheet="1" objects="1" scenarios="1"/>
  <autoFilter ref="A3:F149"/>
  <mergeCells count="86">
    <mergeCell ref="B16:B17"/>
    <mergeCell ref="A29:D29"/>
    <mergeCell ref="E29:F29"/>
    <mergeCell ref="B21:B22"/>
    <mergeCell ref="A33:D33"/>
    <mergeCell ref="E33:F33"/>
    <mergeCell ref="B25:B26"/>
    <mergeCell ref="B30:B31"/>
    <mergeCell ref="A20:D20"/>
    <mergeCell ref="E20:F20"/>
    <mergeCell ref="A24:D24"/>
    <mergeCell ref="E24:F24"/>
    <mergeCell ref="A1:F1"/>
    <mergeCell ref="A9:D9"/>
    <mergeCell ref="E9:F9"/>
    <mergeCell ref="A15:D15"/>
    <mergeCell ref="E15:F15"/>
    <mergeCell ref="B4:B6"/>
    <mergeCell ref="B10:B12"/>
    <mergeCell ref="E39:F39"/>
    <mergeCell ref="A56:D56"/>
    <mergeCell ref="E56:F56"/>
    <mergeCell ref="A74:D74"/>
    <mergeCell ref="E74:F74"/>
    <mergeCell ref="A60:D60"/>
    <mergeCell ref="E60:F60"/>
    <mergeCell ref="A66:D66"/>
    <mergeCell ref="E66:F66"/>
    <mergeCell ref="A51:D51"/>
    <mergeCell ref="E51:F51"/>
    <mergeCell ref="A43:D43"/>
    <mergeCell ref="E43:F43"/>
    <mergeCell ref="A47:D47"/>
    <mergeCell ref="E47:F47"/>
    <mergeCell ref="A87:D87"/>
    <mergeCell ref="E87:F87"/>
    <mergeCell ref="A70:D70"/>
    <mergeCell ref="E70:F70"/>
    <mergeCell ref="B71:B72"/>
    <mergeCell ref="A83:D83"/>
    <mergeCell ref="E83:F83"/>
    <mergeCell ref="A80:D80"/>
    <mergeCell ref="E80:F80"/>
    <mergeCell ref="A77:D77"/>
    <mergeCell ref="E77:F77"/>
    <mergeCell ref="E91:F91"/>
    <mergeCell ref="A89:D89"/>
    <mergeCell ref="E89:F89"/>
    <mergeCell ref="A97:D97"/>
    <mergeCell ref="E97:F97"/>
    <mergeCell ref="A93:D93"/>
    <mergeCell ref="E93:F93"/>
    <mergeCell ref="A95:D95"/>
    <mergeCell ref="E95:F95"/>
    <mergeCell ref="A118:D118"/>
    <mergeCell ref="E118:F118"/>
    <mergeCell ref="A113:D113"/>
    <mergeCell ref="E113:F113"/>
    <mergeCell ref="A103:D103"/>
    <mergeCell ref="E103:F103"/>
    <mergeCell ref="A105:D105"/>
    <mergeCell ref="E105:F105"/>
    <mergeCell ref="A107:D107"/>
    <mergeCell ref="E107:F107"/>
    <mergeCell ref="A109:D109"/>
    <mergeCell ref="E109:F109"/>
    <mergeCell ref="A111:D111"/>
    <mergeCell ref="E111:F111"/>
    <mergeCell ref="A117:D117"/>
    <mergeCell ref="E117:F117"/>
    <mergeCell ref="D100:D101"/>
    <mergeCell ref="A115:D115"/>
    <mergeCell ref="E115:F115"/>
    <mergeCell ref="B35:B36"/>
    <mergeCell ref="B61:B63"/>
    <mergeCell ref="B67:B68"/>
    <mergeCell ref="B84:B85"/>
    <mergeCell ref="B52:B53"/>
    <mergeCell ref="B57:B58"/>
    <mergeCell ref="B40:B41"/>
    <mergeCell ref="B44:B45"/>
    <mergeCell ref="B48:B49"/>
    <mergeCell ref="A39:D39"/>
    <mergeCell ref="A99:D99"/>
    <mergeCell ref="E99:F99"/>
    <mergeCell ref="A91:D91"/>
  </mergeCells>
  <phoneticPr fontId="12" type="noConversion"/>
  <pageMargins left="0.39347222447395325" right="0.43291667103767395" top="0.8658333420753479" bottom="0" header="0.43291667103767395" footer="0"/>
  <pageSetup paperSize="9" scale="7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8</vt:i4>
      </vt:variant>
    </vt:vector>
  </HeadingPairs>
  <TitlesOfParts>
    <vt:vector size="21" baseType="lpstr">
      <vt:lpstr>세입세출결산서</vt:lpstr>
      <vt:lpstr>세입결산서</vt:lpstr>
      <vt:lpstr>세출결산서</vt:lpstr>
      <vt:lpstr>정부보조금명세서</vt:lpstr>
      <vt:lpstr>기타보조금명세서</vt:lpstr>
      <vt:lpstr>사업수입명세서</vt:lpstr>
      <vt:lpstr>전년도이월금명세서</vt:lpstr>
      <vt:lpstr>잡수입명세서</vt:lpstr>
      <vt:lpstr>인건비명세서</vt:lpstr>
      <vt:lpstr>사업비명세서</vt:lpstr>
      <vt:lpstr>기타비용명세서</vt:lpstr>
      <vt:lpstr>잡지출명세서</vt:lpstr>
      <vt:lpstr>반환금명세서</vt:lpstr>
      <vt:lpstr>기타보조금명세서!Consolidate_Area</vt:lpstr>
      <vt:lpstr>반환금명세서!Consolidate_Area</vt:lpstr>
      <vt:lpstr>사업비명세서!Consolidate_Area</vt:lpstr>
      <vt:lpstr>사업수입명세서!Consolidate_Area</vt:lpstr>
      <vt:lpstr>세입결산서!Consolidate_Area</vt:lpstr>
      <vt:lpstr>잡수입명세서!Consolidate_Area</vt:lpstr>
      <vt:lpstr>전년도이월금명세서!Consolidate_Area</vt:lpstr>
      <vt:lpstr>정부보조금명세서!Consolidate_Area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임지은</dc:creator>
  <cp:lastModifiedBy>Windows 사용자</cp:lastModifiedBy>
  <cp:revision>84</cp:revision>
  <cp:lastPrinted>2024-03-13T01:23:01Z</cp:lastPrinted>
  <dcterms:created xsi:type="dcterms:W3CDTF">2015-03-08T09:11:45Z</dcterms:created>
  <dcterms:modified xsi:type="dcterms:W3CDTF">2026-03-30T10:35:30Z</dcterms:modified>
</cp:coreProperties>
</file>