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F39591-760D-4656-8828-3CCD6C20A286}" xr6:coauthVersionLast="45" xr6:coauthVersionMax="45" xr10:uidLastSave="{00000000-0000-0000-0000-000000000000}"/>
  <bookViews>
    <workbookView xWindow="23880" yWindow="-120" windowWidth="24240" windowHeight="13140" tabRatio="1000" xr2:uid="{00000000-000D-0000-FFFF-FFFF00000000}"/>
  </bookViews>
  <sheets>
    <sheet name="1. 총괄표" sheetId="44" r:id="rId1"/>
    <sheet name="2. 세입결산서" sheetId="38" r:id="rId2"/>
    <sheet name="3. 세출결산" sheetId="39" r:id="rId3"/>
    <sheet name="과목전용조서" sheetId="45" r:id="rId4"/>
    <sheet name="사업수입명세서" sheetId="28" r:id="rId5"/>
    <sheet name="정부보조금명세서" sheetId="29" r:id="rId6"/>
    <sheet name="인건비명세서" sheetId="36" r:id="rId7"/>
    <sheet name="사업비명세서" sheetId="31" r:id="rId8"/>
    <sheet name="기타비용명세서" sheetId="34" r:id="rId9"/>
  </sheets>
  <definedNames>
    <definedName name="_xlnm._FilterDatabase" localSheetId="5" hidden="1">정부보조금명세서!$A$3:$G$187</definedName>
    <definedName name="_xlnm.Print_Area" localSheetId="0">'1. 총괄표'!$A$3:$J$28</definedName>
    <definedName name="_xlnm.Print_Area" localSheetId="1">'2. 세입결산서'!$A$1:$H$92</definedName>
    <definedName name="_xlnm.Print_Area" localSheetId="2">'3. 세출결산'!$A$1:$H$170</definedName>
    <definedName name="_xlnm.Print_Area" localSheetId="3">과목전용조서!$A$1:$J$26</definedName>
    <definedName name="_xlnm.Print_Area" localSheetId="8">기타비용명세서!$A$1:$F$79</definedName>
    <definedName name="_xlnm.Print_Area" localSheetId="7">사업비명세서!$A$1:$F$74</definedName>
    <definedName name="_xlnm.Print_Area" localSheetId="4">사업수입명세서!$A$1:$J$22</definedName>
    <definedName name="_xlnm.Print_Area" localSheetId="6">인건비명세서!$A$1:$K$205</definedName>
    <definedName name="_xlnm.Print_Area" localSheetId="5">정부보조금명세서!$A$1:$F$187</definedName>
    <definedName name="_xlnm.Print_Titles" localSheetId="1">'2. 세입결산서'!$4:$5</definedName>
    <definedName name="_xlnm.Print_Titles" localSheetId="2">'3. 세출결산'!$4:$5</definedName>
    <definedName name="_xlnm.Print_Titles" localSheetId="8">기타비용명세서!$3:$3</definedName>
    <definedName name="_xlnm.Print_Titles" localSheetId="7">사업비명세서!$3:$3</definedName>
    <definedName name="_xlnm.Print_Titles" localSheetId="6">인건비명세서!$3:$3</definedName>
    <definedName name="_xlnm.Print_Titles" localSheetId="5">정부보조금명세서!$3:$3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9" i="36" l="1"/>
  <c r="G5" i="45" l="1"/>
  <c r="I5" i="45" s="1"/>
  <c r="G6" i="45"/>
  <c r="I6" i="45"/>
  <c r="G7" i="45"/>
  <c r="I7" i="45" s="1"/>
  <c r="G8" i="45"/>
  <c r="I8" i="45"/>
  <c r="G9" i="45"/>
  <c r="I9" i="45" s="1"/>
  <c r="J38" i="36" l="1"/>
  <c r="J37" i="36"/>
  <c r="C9" i="44" l="1"/>
  <c r="D9" i="44"/>
  <c r="H9" i="44"/>
  <c r="I9" i="44"/>
  <c r="E10" i="44"/>
  <c r="J10" i="44"/>
  <c r="E11" i="44"/>
  <c r="J11" i="44"/>
  <c r="J9" i="44" s="1"/>
  <c r="E12" i="44"/>
  <c r="J12" i="44"/>
  <c r="E13" i="44"/>
  <c r="H13" i="44"/>
  <c r="I13" i="44"/>
  <c r="C14" i="44"/>
  <c r="D14" i="44"/>
  <c r="J14" i="44"/>
  <c r="J13" i="44" s="1"/>
  <c r="E15" i="44"/>
  <c r="H15" i="44"/>
  <c r="I15" i="44"/>
  <c r="E16" i="44"/>
  <c r="J16" i="44"/>
  <c r="C17" i="44"/>
  <c r="D17" i="44"/>
  <c r="E17" i="44"/>
  <c r="J17" i="44"/>
  <c r="E18" i="44"/>
  <c r="J18" i="44"/>
  <c r="C19" i="44"/>
  <c r="D19" i="44"/>
  <c r="J19" i="44"/>
  <c r="E20" i="44"/>
  <c r="J20" i="44"/>
  <c r="E21" i="44"/>
  <c r="J21" i="44"/>
  <c r="C22" i="44"/>
  <c r="D22" i="44"/>
  <c r="J22" i="44"/>
  <c r="E23" i="44"/>
  <c r="E22" i="44" s="1"/>
  <c r="H23" i="44"/>
  <c r="I23" i="44"/>
  <c r="C24" i="44"/>
  <c r="D24" i="44"/>
  <c r="J24" i="44"/>
  <c r="J23" i="44" s="1"/>
  <c r="E25" i="44"/>
  <c r="E24" i="44" s="1"/>
  <c r="H25" i="44"/>
  <c r="I25" i="44"/>
  <c r="J26" i="44"/>
  <c r="J25" i="44" s="1"/>
  <c r="H27" i="44"/>
  <c r="I27" i="44"/>
  <c r="J28" i="44"/>
  <c r="J27" i="44" s="1"/>
  <c r="H8" i="44" l="1"/>
  <c r="I8" i="44"/>
  <c r="E19" i="44"/>
  <c r="J15" i="44"/>
  <c r="J8" i="44" s="1"/>
  <c r="E14" i="44"/>
  <c r="E9" i="44"/>
  <c r="E8" i="44" s="1"/>
  <c r="D8" i="44"/>
  <c r="C8" i="44"/>
  <c r="C79" i="34"/>
  <c r="C69" i="34"/>
  <c r="C63" i="34"/>
  <c r="C57" i="34"/>
  <c r="C59" i="34"/>
  <c r="C61" i="34"/>
  <c r="C46" i="34"/>
  <c r="C35" i="34"/>
  <c r="C29" i="34"/>
  <c r="C12" i="34"/>
  <c r="C9" i="34"/>
  <c r="C6" i="34"/>
  <c r="C4" i="34"/>
  <c r="C74" i="31"/>
  <c r="C59" i="31"/>
  <c r="C36" i="31"/>
  <c r="C33" i="31"/>
  <c r="C30" i="31"/>
  <c r="B4" i="36"/>
  <c r="B172" i="36"/>
  <c r="B175" i="36"/>
  <c r="B190" i="36"/>
  <c r="J204" i="36"/>
  <c r="J203" i="36"/>
  <c r="J202" i="36"/>
  <c r="D189" i="36"/>
  <c r="D186" i="36"/>
  <c r="D183" i="36"/>
  <c r="D180" i="36"/>
  <c r="D177" i="36"/>
  <c r="D188" i="36"/>
  <c r="D185" i="36"/>
  <c r="D182" i="36"/>
  <c r="D179" i="36"/>
  <c r="D176" i="36"/>
  <c r="D173" i="36"/>
  <c r="D174" i="36"/>
  <c r="J169" i="36"/>
  <c r="J168" i="36"/>
  <c r="J167" i="36"/>
  <c r="J166" i="36"/>
  <c r="J151" i="36"/>
  <c r="J150" i="36"/>
  <c r="J149" i="36"/>
  <c r="J148" i="36"/>
  <c r="J96" i="36"/>
  <c r="J83" i="36"/>
  <c r="J82" i="36"/>
  <c r="J81" i="36"/>
  <c r="J48" i="36"/>
  <c r="J47" i="36"/>
  <c r="J46" i="36"/>
  <c r="J45" i="36"/>
  <c r="J44" i="36"/>
  <c r="J43" i="36"/>
  <c r="J42" i="36"/>
  <c r="J41" i="36"/>
  <c r="J103" i="36"/>
  <c r="J52" i="36"/>
  <c r="D187" i="29"/>
  <c r="C22" i="28"/>
  <c r="I21" i="28"/>
  <c r="C20" i="28" s="1"/>
  <c r="I19" i="28"/>
  <c r="C18" i="28" s="1"/>
  <c r="I17" i="28"/>
  <c r="C16" i="28" s="1"/>
  <c r="G142" i="39"/>
  <c r="G145" i="39" s="1"/>
  <c r="F142" i="39"/>
  <c r="F145" i="39" s="1"/>
  <c r="E142" i="39"/>
  <c r="E145" i="39" s="1"/>
  <c r="G141" i="39"/>
  <c r="G144" i="39" s="1"/>
  <c r="F141" i="39"/>
  <c r="F144" i="39" s="1"/>
  <c r="E141" i="39"/>
  <c r="E144" i="39" s="1"/>
  <c r="G140" i="39"/>
  <c r="G143" i="39" s="1"/>
  <c r="G146" i="39" s="1"/>
  <c r="F140" i="39"/>
  <c r="F143" i="39" s="1"/>
  <c r="F146" i="39" s="1"/>
  <c r="E140" i="39"/>
  <c r="E143" i="39" s="1"/>
  <c r="E146" i="39" s="1"/>
  <c r="H139" i="39"/>
  <c r="H142" i="39" s="1"/>
  <c r="H145" i="39" s="1"/>
  <c r="H138" i="39"/>
  <c r="H141" i="39" s="1"/>
  <c r="H144" i="39" s="1"/>
  <c r="G133" i="39"/>
  <c r="F133" i="39"/>
  <c r="E133" i="39"/>
  <c r="G132" i="39"/>
  <c r="F132" i="39"/>
  <c r="E132" i="39"/>
  <c r="G131" i="39"/>
  <c r="F131" i="39"/>
  <c r="E131" i="39"/>
  <c r="H130" i="39"/>
  <c r="H129" i="39"/>
  <c r="G128" i="39"/>
  <c r="F128" i="39"/>
  <c r="E128" i="39"/>
  <c r="H127" i="39"/>
  <c r="H126" i="39"/>
  <c r="G124" i="39"/>
  <c r="F124" i="39"/>
  <c r="E124" i="39"/>
  <c r="G123" i="39"/>
  <c r="F123" i="39"/>
  <c r="E123" i="39"/>
  <c r="G122" i="39"/>
  <c r="G125" i="39" s="1"/>
  <c r="F122" i="39"/>
  <c r="F125" i="39" s="1"/>
  <c r="E122" i="39"/>
  <c r="H121" i="39"/>
  <c r="H124" i="39" s="1"/>
  <c r="H120" i="39"/>
  <c r="H123" i="39" s="1"/>
  <c r="G118" i="39"/>
  <c r="F118" i="39"/>
  <c r="E118" i="39"/>
  <c r="G117" i="39"/>
  <c r="F117" i="39"/>
  <c r="E117" i="39"/>
  <c r="G116" i="39"/>
  <c r="G119" i="39" s="1"/>
  <c r="F116" i="39"/>
  <c r="F119" i="39" s="1"/>
  <c r="E116" i="39"/>
  <c r="E119" i="39" s="1"/>
  <c r="H115" i="39"/>
  <c r="H118" i="39" s="1"/>
  <c r="H114" i="39"/>
  <c r="H117" i="39" s="1"/>
  <c r="H108" i="39"/>
  <c r="H109" i="39"/>
  <c r="H112" i="39" s="1"/>
  <c r="E110" i="39"/>
  <c r="E113" i="39" s="1"/>
  <c r="F110" i="39"/>
  <c r="F113" i="39" s="1"/>
  <c r="G110" i="39"/>
  <c r="G113" i="39" s="1"/>
  <c r="E111" i="39"/>
  <c r="F111" i="39"/>
  <c r="G111" i="39"/>
  <c r="H111" i="39"/>
  <c r="E112" i="39"/>
  <c r="F112" i="39"/>
  <c r="G112" i="39"/>
  <c r="H147" i="39"/>
  <c r="H148" i="39"/>
  <c r="H150" i="39"/>
  <c r="H151" i="39"/>
  <c r="E152" i="39"/>
  <c r="F152" i="39"/>
  <c r="G152" i="39"/>
  <c r="E153" i="39"/>
  <c r="E156" i="39" s="1"/>
  <c r="F153" i="39"/>
  <c r="G153" i="39"/>
  <c r="G156" i="39" s="1"/>
  <c r="E154" i="39"/>
  <c r="E157" i="39" s="1"/>
  <c r="F154" i="39"/>
  <c r="F157" i="39" s="1"/>
  <c r="G154" i="39"/>
  <c r="G157" i="39" s="1"/>
  <c r="H133" i="39" l="1"/>
  <c r="H132" i="39"/>
  <c r="G134" i="39"/>
  <c r="F134" i="39"/>
  <c r="H140" i="39"/>
  <c r="H143" i="39" s="1"/>
  <c r="H146" i="39" s="1"/>
  <c r="H153" i="39"/>
  <c r="H156" i="39" s="1"/>
  <c r="F156" i="39"/>
  <c r="H149" i="39"/>
  <c r="E155" i="39"/>
  <c r="E158" i="39" s="1"/>
  <c r="G155" i="39"/>
  <c r="G158" i="39" s="1"/>
  <c r="H154" i="39"/>
  <c r="H157" i="39" s="1"/>
  <c r="F155" i="39"/>
  <c r="F158" i="39" s="1"/>
  <c r="H152" i="39"/>
  <c r="H110" i="39"/>
  <c r="H113" i="39" s="1"/>
  <c r="H122" i="39"/>
  <c r="H125" i="39" s="1"/>
  <c r="H131" i="39"/>
  <c r="E125" i="39"/>
  <c r="H116" i="39"/>
  <c r="H119" i="39" s="1"/>
  <c r="H128" i="39"/>
  <c r="E134" i="39"/>
  <c r="H155" i="39" l="1"/>
  <c r="H158" i="39" s="1"/>
  <c r="H134" i="39"/>
  <c r="F18" i="38" l="1"/>
  <c r="G18" i="38"/>
  <c r="F19" i="38"/>
  <c r="G19" i="38"/>
  <c r="E19" i="38"/>
  <c r="E18" i="38"/>
  <c r="G17" i="38"/>
  <c r="F17" i="38"/>
  <c r="E17" i="38"/>
  <c r="H16" i="38"/>
  <c r="H15" i="38"/>
  <c r="G14" i="38"/>
  <c r="F14" i="38"/>
  <c r="E14" i="38"/>
  <c r="H13" i="38"/>
  <c r="H12" i="38"/>
  <c r="H14" i="38" l="1"/>
  <c r="H17" i="38"/>
  <c r="C28" i="31" l="1"/>
  <c r="C27" i="31"/>
  <c r="C26" i="31"/>
  <c r="C25" i="31"/>
  <c r="C23" i="31"/>
  <c r="C21" i="31"/>
  <c r="C18" i="31"/>
  <c r="C4" i="31"/>
  <c r="J191" i="36"/>
  <c r="J171" i="36"/>
  <c r="J40" i="36"/>
  <c r="J39" i="36"/>
  <c r="J36" i="36"/>
  <c r="J35" i="36"/>
  <c r="J34" i="36"/>
  <c r="J33" i="36"/>
  <c r="J32" i="36"/>
  <c r="J31" i="36"/>
  <c r="J16" i="36"/>
  <c r="J15" i="36"/>
  <c r="J14" i="36"/>
  <c r="J13" i="36"/>
  <c r="J12" i="36"/>
  <c r="J11" i="36"/>
  <c r="J10" i="36"/>
  <c r="J9" i="36"/>
  <c r="J8" i="36"/>
  <c r="J7" i="36"/>
  <c r="J6" i="36"/>
  <c r="J5" i="36"/>
  <c r="C14" i="28"/>
  <c r="I15" i="28"/>
  <c r="I13" i="28"/>
  <c r="I12" i="28"/>
  <c r="I11" i="28"/>
  <c r="C10" i="28" s="1"/>
  <c r="I9" i="28"/>
  <c r="C8" i="28" s="1"/>
  <c r="C4" i="28"/>
  <c r="I7" i="28"/>
  <c r="I6" i="28"/>
  <c r="I5" i="28"/>
  <c r="H160" i="39"/>
  <c r="F11" i="38" l="1"/>
  <c r="C11" i="31" l="1"/>
  <c r="J62" i="36" l="1"/>
  <c r="F161" i="39"/>
  <c r="G161" i="39" l="1"/>
  <c r="F105" i="39"/>
  <c r="G105" i="39"/>
  <c r="F106" i="39"/>
  <c r="G106" i="39"/>
  <c r="F99" i="39"/>
  <c r="G99" i="39"/>
  <c r="F100" i="39"/>
  <c r="G100" i="39"/>
  <c r="F81" i="39"/>
  <c r="F135" i="39" s="1"/>
  <c r="G81" i="39"/>
  <c r="G135" i="39" s="1"/>
  <c r="F82" i="39"/>
  <c r="F136" i="39" s="1"/>
  <c r="G82" i="39"/>
  <c r="G136" i="39" s="1"/>
  <c r="F51" i="39"/>
  <c r="G51" i="39"/>
  <c r="F52" i="39"/>
  <c r="G52" i="39"/>
  <c r="F30" i="39"/>
  <c r="G30" i="39"/>
  <c r="F31" i="39"/>
  <c r="G31" i="39"/>
  <c r="F21" i="39"/>
  <c r="G21" i="39"/>
  <c r="G54" i="39" s="1"/>
  <c r="F22" i="39"/>
  <c r="G22" i="39"/>
  <c r="G55" i="39" s="1"/>
  <c r="F54" i="39" l="1"/>
  <c r="F55" i="39"/>
  <c r="E105" i="39"/>
  <c r="E100" i="39"/>
  <c r="E99" i="39"/>
  <c r="E81" i="39"/>
  <c r="E21" i="39"/>
  <c r="G98" i="39"/>
  <c r="F98" i="39"/>
  <c r="E98" i="39"/>
  <c r="H97" i="39"/>
  <c r="H96" i="39"/>
  <c r="G95" i="39"/>
  <c r="F95" i="39"/>
  <c r="E95" i="39"/>
  <c r="H94" i="39"/>
  <c r="H93" i="39"/>
  <c r="G92" i="39"/>
  <c r="F92" i="39"/>
  <c r="E92" i="39"/>
  <c r="H91" i="39"/>
  <c r="H90" i="39"/>
  <c r="E82" i="39"/>
  <c r="F66" i="39"/>
  <c r="F69" i="39" s="1"/>
  <c r="G66" i="39"/>
  <c r="G69" i="39" s="1"/>
  <c r="F67" i="39"/>
  <c r="F70" i="39" s="1"/>
  <c r="G67" i="39"/>
  <c r="G70" i="39" s="1"/>
  <c r="E67" i="39"/>
  <c r="E66" i="39"/>
  <c r="G65" i="39"/>
  <c r="F65" i="39"/>
  <c r="E65" i="39"/>
  <c r="H64" i="39"/>
  <c r="H63" i="39"/>
  <c r="C64" i="34"/>
  <c r="C44" i="34"/>
  <c r="C10" i="31"/>
  <c r="J197" i="36"/>
  <c r="J198" i="36"/>
  <c r="J199" i="36"/>
  <c r="J200" i="36"/>
  <c r="J201" i="36"/>
  <c r="J192" i="36"/>
  <c r="J193" i="36"/>
  <c r="J194" i="36"/>
  <c r="J195" i="36"/>
  <c r="J196" i="36"/>
  <c r="E135" i="39" l="1"/>
  <c r="H98" i="39"/>
  <c r="H95" i="39"/>
  <c r="H92" i="39"/>
  <c r="H65" i="39"/>
  <c r="J156" i="36" l="1"/>
  <c r="J157" i="36"/>
  <c r="J158" i="36"/>
  <c r="J159" i="36"/>
  <c r="J160" i="36"/>
  <c r="J161" i="36"/>
  <c r="J162" i="36"/>
  <c r="J163" i="36"/>
  <c r="J164" i="36"/>
  <c r="J165" i="36"/>
  <c r="J155" i="36"/>
  <c r="J153" i="36"/>
  <c r="J106" i="36"/>
  <c r="J107" i="36"/>
  <c r="J108" i="36"/>
  <c r="J109" i="36"/>
  <c r="J110" i="36"/>
  <c r="J111" i="36"/>
  <c r="J112" i="36"/>
  <c r="J113" i="36"/>
  <c r="J114" i="36"/>
  <c r="J115" i="36"/>
  <c r="J116" i="36"/>
  <c r="J117" i="36"/>
  <c r="J118" i="36"/>
  <c r="J119" i="36"/>
  <c r="J120" i="36"/>
  <c r="J121" i="36"/>
  <c r="J122" i="36"/>
  <c r="J123" i="36"/>
  <c r="J124" i="36"/>
  <c r="J125" i="36"/>
  <c r="J126" i="36"/>
  <c r="J127" i="36"/>
  <c r="J128" i="36"/>
  <c r="J129" i="36"/>
  <c r="J130" i="36"/>
  <c r="J131" i="36"/>
  <c r="J132" i="36"/>
  <c r="J133" i="36"/>
  <c r="J134" i="36"/>
  <c r="J135" i="36"/>
  <c r="J136" i="36"/>
  <c r="J137" i="36"/>
  <c r="J138" i="36"/>
  <c r="J139" i="36"/>
  <c r="J140" i="36"/>
  <c r="J141" i="36"/>
  <c r="J142" i="36"/>
  <c r="J143" i="36"/>
  <c r="J144" i="36"/>
  <c r="J145" i="36"/>
  <c r="J146" i="36"/>
  <c r="J147" i="36"/>
  <c r="J105" i="36"/>
  <c r="J99" i="36"/>
  <c r="J100" i="36"/>
  <c r="J101" i="36"/>
  <c r="J98" i="36"/>
  <c r="J86" i="36"/>
  <c r="J87" i="36"/>
  <c r="J88" i="36"/>
  <c r="J89" i="36"/>
  <c r="J90" i="36"/>
  <c r="J91" i="36"/>
  <c r="J92" i="36"/>
  <c r="J93" i="36"/>
  <c r="J94" i="36"/>
  <c r="J95" i="36"/>
  <c r="J85" i="36"/>
  <c r="J80" i="36"/>
  <c r="J57" i="36"/>
  <c r="J58" i="36"/>
  <c r="J59" i="36"/>
  <c r="J60" i="36"/>
  <c r="J61" i="36"/>
  <c r="J63" i="36"/>
  <c r="J64" i="36"/>
  <c r="J65" i="36"/>
  <c r="J66" i="36"/>
  <c r="J67" i="36"/>
  <c r="J68" i="36"/>
  <c r="B49" i="36"/>
  <c r="B205" i="36" s="1"/>
  <c r="J70" i="36"/>
  <c r="J71" i="36"/>
  <c r="J72" i="36"/>
  <c r="J73" i="36"/>
  <c r="J74" i="36"/>
  <c r="J75" i="36"/>
  <c r="J76" i="36"/>
  <c r="J77" i="36"/>
  <c r="J78" i="36"/>
  <c r="J79" i="36"/>
  <c r="J56" i="36"/>
  <c r="J53" i="36"/>
  <c r="J54" i="36"/>
  <c r="J50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G163" i="39" l="1"/>
  <c r="G166" i="39" s="1"/>
  <c r="G169" i="39" s="1"/>
  <c r="F163" i="39"/>
  <c r="F166" i="39" s="1"/>
  <c r="F169" i="39" s="1"/>
  <c r="E163" i="39" l="1"/>
  <c r="E166" i="39" s="1"/>
  <c r="G162" i="39"/>
  <c r="G165" i="39" s="1"/>
  <c r="G168" i="39" s="1"/>
  <c r="F162" i="39"/>
  <c r="F165" i="39" s="1"/>
  <c r="F168" i="39" s="1"/>
  <c r="E162" i="39"/>
  <c r="E165" i="39" s="1"/>
  <c r="G164" i="39"/>
  <c r="G167" i="39" s="1"/>
  <c r="F164" i="39"/>
  <c r="F167" i="39" s="1"/>
  <c r="E161" i="39"/>
  <c r="H163" i="39"/>
  <c r="H166" i="39" s="1"/>
  <c r="H159" i="39"/>
  <c r="H162" i="39" s="1"/>
  <c r="H165" i="39" s="1"/>
  <c r="E106" i="39"/>
  <c r="E136" i="39" s="1"/>
  <c r="G104" i="39"/>
  <c r="G107" i="39" s="1"/>
  <c r="F104" i="39"/>
  <c r="F107" i="39" s="1"/>
  <c r="E104" i="39"/>
  <c r="E107" i="39" s="1"/>
  <c r="H103" i="39"/>
  <c r="H106" i="39" s="1"/>
  <c r="H102" i="39"/>
  <c r="H105" i="39" s="1"/>
  <c r="G89" i="39"/>
  <c r="F89" i="39"/>
  <c r="E89" i="39"/>
  <c r="H88" i="39"/>
  <c r="H87" i="39"/>
  <c r="G86" i="39"/>
  <c r="F86" i="39"/>
  <c r="E86" i="39"/>
  <c r="H85" i="39"/>
  <c r="H84" i="39"/>
  <c r="G80" i="39"/>
  <c r="F80" i="39"/>
  <c r="E80" i="39"/>
  <c r="H79" i="39"/>
  <c r="H78" i="39"/>
  <c r="G77" i="39"/>
  <c r="F77" i="39"/>
  <c r="E77" i="39"/>
  <c r="H76" i="39"/>
  <c r="H75" i="39"/>
  <c r="G74" i="39"/>
  <c r="F74" i="39"/>
  <c r="E74" i="39"/>
  <c r="H73" i="39"/>
  <c r="H72" i="39"/>
  <c r="E70" i="39"/>
  <c r="E69" i="39"/>
  <c r="G62" i="39"/>
  <c r="F62" i="39"/>
  <c r="E62" i="39"/>
  <c r="H61" i="39"/>
  <c r="H60" i="39"/>
  <c r="G59" i="39"/>
  <c r="F59" i="39"/>
  <c r="E59" i="39"/>
  <c r="H58" i="39"/>
  <c r="H57" i="39"/>
  <c r="E52" i="39"/>
  <c r="E51" i="39"/>
  <c r="G50" i="39"/>
  <c r="F50" i="39"/>
  <c r="E50" i="39"/>
  <c r="H49" i="39"/>
  <c r="H48" i="39"/>
  <c r="G47" i="39"/>
  <c r="F47" i="39"/>
  <c r="E47" i="39"/>
  <c r="H46" i="39"/>
  <c r="H45" i="39"/>
  <c r="G44" i="39"/>
  <c r="F44" i="39"/>
  <c r="E44" i="39"/>
  <c r="H43" i="39"/>
  <c r="H42" i="39"/>
  <c r="G41" i="39"/>
  <c r="F41" i="39"/>
  <c r="E41" i="39"/>
  <c r="H40" i="39"/>
  <c r="H39" i="39"/>
  <c r="G38" i="39"/>
  <c r="F38" i="39"/>
  <c r="E38" i="39"/>
  <c r="H37" i="39"/>
  <c r="H36" i="39"/>
  <c r="G35" i="39"/>
  <c r="F35" i="39"/>
  <c r="E35" i="39"/>
  <c r="H34" i="39"/>
  <c r="H33" i="39"/>
  <c r="E31" i="39"/>
  <c r="E30" i="39"/>
  <c r="G29" i="39"/>
  <c r="F29" i="39"/>
  <c r="E29" i="39"/>
  <c r="H28" i="39"/>
  <c r="H27" i="39"/>
  <c r="G26" i="39"/>
  <c r="F26" i="39"/>
  <c r="E26" i="39"/>
  <c r="H25" i="39"/>
  <c r="H24" i="39"/>
  <c r="E22" i="39"/>
  <c r="E55" i="39" s="1"/>
  <c r="E169" i="39" s="1"/>
  <c r="G20" i="39"/>
  <c r="F20" i="39"/>
  <c r="E20" i="39"/>
  <c r="H19" i="39"/>
  <c r="H18" i="39"/>
  <c r="G17" i="39"/>
  <c r="F17" i="39"/>
  <c r="E17" i="39"/>
  <c r="H16" i="39"/>
  <c r="H15" i="39"/>
  <c r="G14" i="39"/>
  <c r="F14" i="39"/>
  <c r="E14" i="39"/>
  <c r="H13" i="39"/>
  <c r="H12" i="39"/>
  <c r="G11" i="39"/>
  <c r="F11" i="39"/>
  <c r="E11" i="39"/>
  <c r="H10" i="39"/>
  <c r="H9" i="39"/>
  <c r="G8" i="39"/>
  <c r="F8" i="39"/>
  <c r="E8" i="39"/>
  <c r="H7" i="39"/>
  <c r="H6" i="39"/>
  <c r="G85" i="38"/>
  <c r="G88" i="38" s="1"/>
  <c r="F85" i="38"/>
  <c r="F88" i="38" s="1"/>
  <c r="E85" i="38"/>
  <c r="E88" i="38" s="1"/>
  <c r="G84" i="38"/>
  <c r="G87" i="38" s="1"/>
  <c r="F84" i="38"/>
  <c r="F87" i="38" s="1"/>
  <c r="E84" i="38"/>
  <c r="E87" i="38" s="1"/>
  <c r="G83" i="38"/>
  <c r="F83" i="38"/>
  <c r="E83" i="38"/>
  <c r="H82" i="38"/>
  <c r="H81" i="38"/>
  <c r="G80" i="38"/>
  <c r="F80" i="38"/>
  <c r="E80" i="38"/>
  <c r="H79" i="38"/>
  <c r="H78" i="38"/>
  <c r="G73" i="38"/>
  <c r="G76" i="38" s="1"/>
  <c r="F73" i="38"/>
  <c r="F76" i="38" s="1"/>
  <c r="E73" i="38"/>
  <c r="E76" i="38" s="1"/>
  <c r="G72" i="38"/>
  <c r="G75" i="38" s="1"/>
  <c r="F72" i="38"/>
  <c r="F75" i="38" s="1"/>
  <c r="E72" i="38"/>
  <c r="E75" i="38" s="1"/>
  <c r="G71" i="38"/>
  <c r="F71" i="38"/>
  <c r="E71" i="38"/>
  <c r="H70" i="38"/>
  <c r="H69" i="38"/>
  <c r="G68" i="38"/>
  <c r="G74" i="38" s="1"/>
  <c r="G77" i="38" s="1"/>
  <c r="F68" i="38"/>
  <c r="E68" i="38"/>
  <c r="H67" i="38"/>
  <c r="H66" i="38"/>
  <c r="G61" i="38"/>
  <c r="G64" i="38" s="1"/>
  <c r="F61" i="38"/>
  <c r="F64" i="38" s="1"/>
  <c r="E61" i="38"/>
  <c r="E64" i="38" s="1"/>
  <c r="G60" i="38"/>
  <c r="G63" i="38" s="1"/>
  <c r="F60" i="38"/>
  <c r="F63" i="38" s="1"/>
  <c r="E60" i="38"/>
  <c r="E63" i="38" s="1"/>
  <c r="G59" i="38"/>
  <c r="F59" i="38"/>
  <c r="E59" i="38"/>
  <c r="H58" i="38"/>
  <c r="H57" i="38"/>
  <c r="G56" i="38"/>
  <c r="F56" i="38"/>
  <c r="E56" i="38"/>
  <c r="H55" i="38"/>
  <c r="H54" i="38"/>
  <c r="G49" i="38"/>
  <c r="G52" i="38" s="1"/>
  <c r="F49" i="38"/>
  <c r="F52" i="38" s="1"/>
  <c r="E49" i="38"/>
  <c r="E52" i="38" s="1"/>
  <c r="G48" i="38"/>
  <c r="G51" i="38" s="1"/>
  <c r="F48" i="38"/>
  <c r="F51" i="38" s="1"/>
  <c r="E48" i="38"/>
  <c r="E51" i="38" s="1"/>
  <c r="G47" i="38"/>
  <c r="F47" i="38"/>
  <c r="E47" i="38"/>
  <c r="H46" i="38"/>
  <c r="H45" i="38"/>
  <c r="G44" i="38"/>
  <c r="F44" i="38"/>
  <c r="E44" i="38"/>
  <c r="H43" i="38"/>
  <c r="H42" i="38"/>
  <c r="G37" i="38"/>
  <c r="G40" i="38" s="1"/>
  <c r="F37" i="38"/>
  <c r="F40" i="38" s="1"/>
  <c r="E37" i="38"/>
  <c r="E40" i="38" s="1"/>
  <c r="G36" i="38"/>
  <c r="G39" i="38" s="1"/>
  <c r="F36" i="38"/>
  <c r="F39" i="38" s="1"/>
  <c r="E36" i="38"/>
  <c r="E39" i="38" s="1"/>
  <c r="G35" i="38"/>
  <c r="F35" i="38"/>
  <c r="E35" i="38"/>
  <c r="H34" i="38"/>
  <c r="H33" i="38"/>
  <c r="G32" i="38"/>
  <c r="F32" i="38"/>
  <c r="E32" i="38"/>
  <c r="H31" i="38"/>
  <c r="H30" i="38"/>
  <c r="G29" i="38"/>
  <c r="F29" i="38"/>
  <c r="E29" i="38"/>
  <c r="H28" i="38"/>
  <c r="H27" i="38"/>
  <c r="G26" i="38"/>
  <c r="F26" i="38"/>
  <c r="E26" i="38"/>
  <c r="H25" i="38"/>
  <c r="H24" i="38"/>
  <c r="G22" i="38"/>
  <c r="F22" i="38"/>
  <c r="E22" i="38"/>
  <c r="G21" i="38"/>
  <c r="F21" i="38"/>
  <c r="E21" i="38"/>
  <c r="G11" i="38"/>
  <c r="E11" i="38"/>
  <c r="H10" i="38"/>
  <c r="H9" i="38"/>
  <c r="G8" i="38"/>
  <c r="G20" i="38" s="1"/>
  <c r="F8" i="38"/>
  <c r="F20" i="38" s="1"/>
  <c r="E8" i="38"/>
  <c r="H7" i="38"/>
  <c r="H19" i="38" s="1"/>
  <c r="H6" i="38"/>
  <c r="H18" i="38" s="1"/>
  <c r="E20" i="38" l="1"/>
  <c r="H31" i="39"/>
  <c r="E101" i="39"/>
  <c r="G83" i="39"/>
  <c r="G53" i="39"/>
  <c r="E54" i="39"/>
  <c r="E168" i="39" s="1"/>
  <c r="G32" i="39"/>
  <c r="H51" i="39"/>
  <c r="H81" i="39"/>
  <c r="H100" i="39"/>
  <c r="H30" i="39"/>
  <c r="F23" i="39"/>
  <c r="E90" i="38"/>
  <c r="H82" i="39"/>
  <c r="H136" i="39" s="1"/>
  <c r="H85" i="38"/>
  <c r="H88" i="38" s="1"/>
  <c r="F101" i="39"/>
  <c r="G23" i="39"/>
  <c r="H52" i="39"/>
  <c r="F23" i="38"/>
  <c r="H49" i="38"/>
  <c r="H52" i="38" s="1"/>
  <c r="H22" i="39"/>
  <c r="H21" i="39"/>
  <c r="H21" i="38"/>
  <c r="G23" i="38"/>
  <c r="F32" i="39"/>
  <c r="F53" i="39"/>
  <c r="F83" i="39"/>
  <c r="H99" i="39"/>
  <c r="G101" i="39"/>
  <c r="H62" i="39"/>
  <c r="E83" i="39"/>
  <c r="E137" i="39" s="1"/>
  <c r="G68" i="39"/>
  <c r="G71" i="39" s="1"/>
  <c r="H104" i="39"/>
  <c r="H107" i="39" s="1"/>
  <c r="H44" i="39"/>
  <c r="H67" i="39"/>
  <c r="H70" i="39" s="1"/>
  <c r="F68" i="39"/>
  <c r="F71" i="39" s="1"/>
  <c r="E68" i="39"/>
  <c r="E71" i="39" s="1"/>
  <c r="H66" i="39"/>
  <c r="H69" i="39" s="1"/>
  <c r="H38" i="39"/>
  <c r="H20" i="39"/>
  <c r="H8" i="39"/>
  <c r="H61" i="38"/>
  <c r="H64" i="38" s="1"/>
  <c r="H68" i="38"/>
  <c r="H14" i="39"/>
  <c r="E53" i="39"/>
  <c r="H41" i="39"/>
  <c r="H8" i="38"/>
  <c r="E38" i="38"/>
  <c r="E41" i="38" s="1"/>
  <c r="H73" i="38"/>
  <c r="H76" i="38" s="1"/>
  <c r="H71" i="38"/>
  <c r="H80" i="38"/>
  <c r="H29" i="39"/>
  <c r="H77" i="39"/>
  <c r="H89" i="39"/>
  <c r="E74" i="38"/>
  <c r="E77" i="38" s="1"/>
  <c r="H72" i="38"/>
  <c r="H75" i="38" s="1"/>
  <c r="H50" i="39"/>
  <c r="H36" i="38"/>
  <c r="H39" i="38" s="1"/>
  <c r="F38" i="38"/>
  <c r="F41" i="38" s="1"/>
  <c r="H83" i="38"/>
  <c r="H17" i="39"/>
  <c r="E91" i="38"/>
  <c r="H37" i="38"/>
  <c r="H40" i="38" s="1"/>
  <c r="H35" i="38"/>
  <c r="E50" i="38"/>
  <c r="E53" i="38" s="1"/>
  <c r="E62" i="38"/>
  <c r="E65" i="38" s="1"/>
  <c r="H84" i="38"/>
  <c r="H87" i="38" s="1"/>
  <c r="G86" i="38"/>
  <c r="G89" i="38" s="1"/>
  <c r="H11" i="39"/>
  <c r="H80" i="39"/>
  <c r="G38" i="38"/>
  <c r="G41" i="38" s="1"/>
  <c r="H22" i="38"/>
  <c r="H11" i="38"/>
  <c r="H32" i="38"/>
  <c r="H48" i="38"/>
  <c r="H51" i="38" s="1"/>
  <c r="G50" i="38"/>
  <c r="G53" i="38" s="1"/>
  <c r="F50" i="38"/>
  <c r="F53" i="38" s="1"/>
  <c r="H60" i="38"/>
  <c r="H63" i="38" s="1"/>
  <c r="G62" i="38"/>
  <c r="G65" i="38" s="1"/>
  <c r="F62" i="38"/>
  <c r="F65" i="38" s="1"/>
  <c r="E86" i="38"/>
  <c r="E89" i="38" s="1"/>
  <c r="E23" i="39"/>
  <c r="E32" i="39"/>
  <c r="H47" i="39"/>
  <c r="F90" i="38"/>
  <c r="G91" i="38"/>
  <c r="G90" i="38"/>
  <c r="F91" i="38"/>
  <c r="E23" i="38"/>
  <c r="H29" i="38"/>
  <c r="H47" i="38"/>
  <c r="H59" i="38"/>
  <c r="F74" i="38"/>
  <c r="F77" i="38" s="1"/>
  <c r="H161" i="39"/>
  <c r="H164" i="39" s="1"/>
  <c r="H167" i="39" s="1"/>
  <c r="H26" i="38"/>
  <c r="H44" i="38"/>
  <c r="H56" i="38"/>
  <c r="H26" i="39"/>
  <c r="H35" i="39"/>
  <c r="H74" i="39"/>
  <c r="H83" i="39" s="1"/>
  <c r="F86" i="38"/>
  <c r="F89" i="38" s="1"/>
  <c r="H59" i="39"/>
  <c r="H86" i="39"/>
  <c r="E164" i="39"/>
  <c r="E167" i="39" s="1"/>
  <c r="G56" i="39" l="1"/>
  <c r="G137" i="39"/>
  <c r="H137" i="39"/>
  <c r="F137" i="39"/>
  <c r="H135" i="39"/>
  <c r="H101" i="39"/>
  <c r="H54" i="39"/>
  <c r="H168" i="39" s="1"/>
  <c r="H20" i="38"/>
  <c r="H23" i="38" s="1"/>
  <c r="F56" i="39"/>
  <c r="H23" i="39"/>
  <c r="H91" i="38"/>
  <c r="H53" i="39"/>
  <c r="H32" i="39"/>
  <c r="H55" i="39"/>
  <c r="H169" i="39" s="1"/>
  <c r="H68" i="39"/>
  <c r="H71" i="39" s="1"/>
  <c r="E56" i="39"/>
  <c r="E170" i="39" s="1"/>
  <c r="H86" i="38"/>
  <c r="H89" i="38" s="1"/>
  <c r="H74" i="38"/>
  <c r="H77" i="38" s="1"/>
  <c r="H62" i="38"/>
  <c r="H65" i="38" s="1"/>
  <c r="H38" i="38"/>
  <c r="H41" i="38" s="1"/>
  <c r="H50" i="38"/>
  <c r="H53" i="38" s="1"/>
  <c r="E92" i="38"/>
  <c r="G92" i="38"/>
  <c r="H90" i="38"/>
  <c r="F92" i="38"/>
  <c r="F170" i="39" l="1"/>
  <c r="G170" i="39"/>
  <c r="H92" i="38"/>
  <c r="H56" i="39"/>
  <c r="H170" i="39" s="1"/>
</calcChain>
</file>

<file path=xl/sharedStrings.xml><?xml version="1.0" encoding="utf-8"?>
<sst xmlns="http://schemas.openxmlformats.org/spreadsheetml/2006/main" count="2644" uniqueCount="603">
  <si>
    <t>보조금수입</t>
  </si>
  <si>
    <t>차기이월금</t>
    <phoneticPr fontId="11" type="noConversion"/>
  </si>
  <si>
    <t>(단위 : 원)</t>
    <phoneticPr fontId="10" type="noConversion"/>
  </si>
  <si>
    <t>구분</t>
    <phoneticPr fontId="10" type="noConversion"/>
  </si>
  <si>
    <t>예산</t>
    <phoneticPr fontId="10" type="noConversion"/>
  </si>
  <si>
    <t>증감</t>
    <phoneticPr fontId="10" type="noConversion"/>
  </si>
  <si>
    <t>금  액</t>
    <phoneticPr fontId="43" type="noConversion"/>
  </si>
  <si>
    <t>비  고</t>
    <phoneticPr fontId="43" type="noConversion"/>
  </si>
  <si>
    <t>합  계</t>
    <phoneticPr fontId="43" type="noConversion"/>
  </si>
  <si>
    <t>구  분</t>
    <phoneticPr fontId="43" type="noConversion"/>
  </si>
  <si>
    <t>사 업 수 입 명 세 서</t>
    <phoneticPr fontId="43" type="noConversion"/>
  </si>
  <si>
    <t>사 업 종 류</t>
    <phoneticPr fontId="43" type="noConversion"/>
  </si>
  <si>
    <t>내  역</t>
    <phoneticPr fontId="43" type="noConversion"/>
  </si>
  <si>
    <t>산 출 내 역</t>
    <phoneticPr fontId="43" type="noConversion"/>
  </si>
  <si>
    <t>ⅹ</t>
    <phoneticPr fontId="11" type="noConversion"/>
  </si>
  <si>
    <t>=</t>
  </si>
  <si>
    <t>ⅹ</t>
  </si>
  <si>
    <t>정 부 보 조 금 명 세 서</t>
    <phoneticPr fontId="43" type="noConversion"/>
  </si>
  <si>
    <t>보조구분</t>
    <phoneticPr fontId="43" type="noConversion"/>
  </si>
  <si>
    <t>보조내역</t>
    <phoneticPr fontId="43" type="noConversion"/>
  </si>
  <si>
    <t>보조기관</t>
    <phoneticPr fontId="43" type="noConversion"/>
  </si>
  <si>
    <t>산 출 기 초</t>
    <phoneticPr fontId="43" type="noConversion"/>
  </si>
  <si>
    <t>국고보조금</t>
  </si>
  <si>
    <t>시도보조금</t>
  </si>
  <si>
    <t>서울시다행복자조모임보조금 수입</t>
  </si>
  <si>
    <t>서울시특화사업보조금 수입</t>
  </si>
  <si>
    <t>사 업 비 명 세 서</t>
    <phoneticPr fontId="43" type="noConversion"/>
  </si>
  <si>
    <t xml:space="preserve"> - 이웃나라문화여행</t>
    <phoneticPr fontId="11" type="noConversion"/>
  </si>
  <si>
    <t>기 타 비 용 명 세 서</t>
    <phoneticPr fontId="43" type="noConversion"/>
  </si>
  <si>
    <t>업무추진비</t>
    <phoneticPr fontId="43" type="noConversion"/>
  </si>
  <si>
    <t>기관운영비</t>
    <phoneticPr fontId="43" type="noConversion"/>
  </si>
  <si>
    <t>회의비</t>
    <phoneticPr fontId="43" type="noConversion"/>
  </si>
  <si>
    <t xml:space="preserve"> - 운영위원회</t>
    <phoneticPr fontId="43" type="noConversion"/>
  </si>
  <si>
    <t xml:space="preserve"> - 부서운영비</t>
    <phoneticPr fontId="11" type="noConversion"/>
  </si>
  <si>
    <t>운영비</t>
    <phoneticPr fontId="11" type="noConversion"/>
  </si>
  <si>
    <t>여비</t>
    <phoneticPr fontId="43" type="noConversion"/>
  </si>
  <si>
    <t xml:space="preserve"> - 방문지도사교통비</t>
    <phoneticPr fontId="11" type="noConversion"/>
  </si>
  <si>
    <t>수용비및수수료</t>
    <phoneticPr fontId="43" type="noConversion"/>
  </si>
  <si>
    <t xml:space="preserve"> - 사무용품비</t>
    <phoneticPr fontId="11" type="noConversion"/>
  </si>
  <si>
    <t xml:space="preserve"> - 인쇄비</t>
    <phoneticPr fontId="11" type="noConversion"/>
  </si>
  <si>
    <t xml:space="preserve"> - 소규모수선비</t>
    <phoneticPr fontId="11" type="noConversion"/>
  </si>
  <si>
    <t xml:space="preserve"> - 세콤사용료</t>
    <phoneticPr fontId="11" type="noConversion"/>
  </si>
  <si>
    <t xml:space="preserve"> - 퇴직연금수수료</t>
    <phoneticPr fontId="11" type="noConversion"/>
  </si>
  <si>
    <t xml:space="preserve"> - 운송비</t>
    <phoneticPr fontId="11" type="noConversion"/>
  </si>
  <si>
    <t xml:space="preserve"> - 기타수수료</t>
    <phoneticPr fontId="11" type="noConversion"/>
  </si>
  <si>
    <t>공공요금</t>
    <phoneticPr fontId="11" type="noConversion"/>
  </si>
  <si>
    <t xml:space="preserve"> - 우편료</t>
    <phoneticPr fontId="11" type="noConversion"/>
  </si>
  <si>
    <t xml:space="preserve"> - 전기요금</t>
    <phoneticPr fontId="11" type="noConversion"/>
  </si>
  <si>
    <t xml:space="preserve"> - 도시가스요금</t>
    <phoneticPr fontId="11" type="noConversion"/>
  </si>
  <si>
    <t>제세공과금</t>
    <phoneticPr fontId="43" type="noConversion"/>
  </si>
  <si>
    <t xml:space="preserve"> - 이행보증보험료</t>
    <phoneticPr fontId="11" type="noConversion"/>
  </si>
  <si>
    <t xml:space="preserve"> - 차량보험료</t>
    <phoneticPr fontId="11" type="noConversion"/>
  </si>
  <si>
    <t xml:space="preserve"> - 자동차세 </t>
    <phoneticPr fontId="11" type="noConversion"/>
  </si>
  <si>
    <t xml:space="preserve"> - 서울시센터협회비</t>
  </si>
  <si>
    <t>차량비</t>
    <phoneticPr fontId="11" type="noConversion"/>
  </si>
  <si>
    <t xml:space="preserve"> - 차량유류대</t>
    <phoneticPr fontId="11" type="noConversion"/>
  </si>
  <si>
    <t xml:space="preserve"> - 차량정비유지비</t>
    <phoneticPr fontId="11" type="noConversion"/>
  </si>
  <si>
    <t>기타운영비</t>
    <phoneticPr fontId="43" type="noConversion"/>
  </si>
  <si>
    <t xml:space="preserve"> - 직원피복비</t>
    <phoneticPr fontId="11" type="noConversion"/>
  </si>
  <si>
    <t xml:space="preserve"> - 특근매식비</t>
    <phoneticPr fontId="11" type="noConversion"/>
  </si>
  <si>
    <t xml:space="preserve"> - 직원워크숍</t>
    <phoneticPr fontId="11" type="noConversion"/>
  </si>
  <si>
    <t>자산취득비</t>
    <phoneticPr fontId="43" type="noConversion"/>
  </si>
  <si>
    <t xml:space="preserve"> - 비품구입비</t>
    <phoneticPr fontId="43" type="noConversion"/>
  </si>
  <si>
    <t>예비비및기타</t>
    <phoneticPr fontId="11" type="noConversion"/>
  </si>
  <si>
    <t>반환금</t>
    <phoneticPr fontId="43" type="noConversion"/>
  </si>
  <si>
    <t>시군구보조금</t>
  </si>
  <si>
    <t>한부모가족자조모임보조금 수입</t>
  </si>
  <si>
    <t>부자유친프로젝트보조금 수입</t>
  </si>
  <si>
    <t>이웃나라문화여행보조금 수입</t>
  </si>
  <si>
    <t>양성평등기금사업보조금 수입</t>
  </si>
  <si>
    <t>부모교육이용료</t>
    <phoneticPr fontId="11" type="noConversion"/>
  </si>
  <si>
    <t>미술심리상담이용료</t>
    <phoneticPr fontId="11" type="noConversion"/>
  </si>
  <si>
    <t xml:space="preserve"> - 자녀생활서비스 나형 </t>
  </si>
  <si>
    <t xml:space="preserve"> - 미술심리상담이용료</t>
    <phoneticPr fontId="43" type="noConversion"/>
  </si>
  <si>
    <t xml:space="preserve"> - 교재 및 수료증 발급비</t>
    <phoneticPr fontId="43" type="noConversion"/>
  </si>
  <si>
    <t xml:space="preserve"> ○ 미술심리상담</t>
    <phoneticPr fontId="43" type="noConversion"/>
  </si>
  <si>
    <t>○ 한국어교육</t>
    <phoneticPr fontId="11" type="noConversion"/>
  </si>
  <si>
    <t xml:space="preserve"> - 교재비</t>
    <phoneticPr fontId="11" type="noConversion"/>
  </si>
  <si>
    <t xml:space="preserve"> - 자녀생활서비스 다형</t>
  </si>
  <si>
    <t xml:space="preserve"> - 자녀생활서비스 라형</t>
  </si>
  <si>
    <t xml:space="preserve"> - CCTV사용료</t>
    <phoneticPr fontId="11" type="noConversion"/>
  </si>
  <si>
    <t xml:space="preserve"> - 프린트임대료</t>
    <phoneticPr fontId="11" type="noConversion"/>
  </si>
  <si>
    <t xml:space="preserve"> - 전신전화료</t>
    <phoneticPr fontId="11" type="noConversion"/>
  </si>
  <si>
    <t xml:space="preserve"> - 관리비</t>
    <phoneticPr fontId="11" type="noConversion"/>
  </si>
  <si>
    <t>시설비</t>
    <phoneticPr fontId="43" type="noConversion"/>
  </si>
  <si>
    <t>가족돌봄사업비</t>
    <phoneticPr fontId="11" type="noConversion"/>
  </si>
  <si>
    <t>가족과함께하는지역공동체사업비</t>
    <phoneticPr fontId="11" type="noConversion"/>
  </si>
  <si>
    <t xml:space="preserve"> - 가족봉사단</t>
    <phoneticPr fontId="11" type="noConversion"/>
  </si>
  <si>
    <t>언어발달지원사업비</t>
    <phoneticPr fontId="11" type="noConversion"/>
  </si>
  <si>
    <t>사례관리사업비</t>
    <phoneticPr fontId="11" type="noConversion"/>
  </si>
  <si>
    <t xml:space="preserve"> - 공동육아나눔터</t>
    <phoneticPr fontId="11" type="noConversion"/>
  </si>
  <si>
    <t xml:space="preserve"> - 방문지도사교육비</t>
    <phoneticPr fontId="11" type="noConversion"/>
  </si>
  <si>
    <t>인 건 비 명 세 서</t>
    <phoneticPr fontId="43" type="noConversion"/>
  </si>
  <si>
    <t>구  분</t>
    <phoneticPr fontId="43" type="noConversion"/>
  </si>
  <si>
    <t>금  액</t>
    <phoneticPr fontId="43" type="noConversion"/>
  </si>
  <si>
    <t>산 출 내 역</t>
    <phoneticPr fontId="43" type="noConversion"/>
  </si>
  <si>
    <t>비  고</t>
    <phoneticPr fontId="43" type="noConversion"/>
  </si>
  <si>
    <t>급여</t>
    <phoneticPr fontId="11" type="noConversion"/>
  </si>
  <si>
    <t>제수당</t>
    <phoneticPr fontId="11" type="noConversion"/>
  </si>
  <si>
    <t>퇴직금 및 퇴직적립금</t>
    <phoneticPr fontId="11" type="noConversion"/>
  </si>
  <si>
    <t>사회보험부담금</t>
    <phoneticPr fontId="11" type="noConversion"/>
  </si>
  <si>
    <t>기타후생경비</t>
    <phoneticPr fontId="11" type="noConversion"/>
  </si>
  <si>
    <t>합  계</t>
    <phoneticPr fontId="43" type="noConversion"/>
  </si>
  <si>
    <t>다문화</t>
    <phoneticPr fontId="11" type="noConversion"/>
  </si>
  <si>
    <t>한국어교육이용료</t>
    <phoneticPr fontId="11" type="noConversion"/>
  </si>
  <si>
    <t xml:space="preserve"> ○ PET부모교육</t>
    <phoneticPr fontId="43" type="noConversion"/>
  </si>
  <si>
    <t>○ 방문교육지원사업</t>
    <phoneticPr fontId="11" type="noConversion"/>
  </si>
  <si>
    <t>(단위 : 원)</t>
    <phoneticPr fontId="8" type="noConversion"/>
  </si>
  <si>
    <t>세     입</t>
    <phoneticPr fontId="10" type="noConversion"/>
  </si>
  <si>
    <t>세     출</t>
    <phoneticPr fontId="10" type="noConversion"/>
  </si>
  <si>
    <t>항   목</t>
    <phoneticPr fontId="10" type="noConversion"/>
  </si>
  <si>
    <t>관</t>
    <phoneticPr fontId="10" type="noConversion"/>
  </si>
  <si>
    <t>항</t>
    <phoneticPr fontId="10" type="noConversion"/>
  </si>
  <si>
    <t>총  계</t>
    <phoneticPr fontId="10" type="noConversion"/>
  </si>
  <si>
    <t xml:space="preserve"> 사업수입</t>
    <phoneticPr fontId="10" type="noConversion"/>
  </si>
  <si>
    <t>소   계</t>
    <phoneticPr fontId="10" type="noConversion"/>
  </si>
  <si>
    <t xml:space="preserve"> 사무비</t>
    <phoneticPr fontId="10" type="noConversion"/>
  </si>
  <si>
    <t xml:space="preserve"> 인건비</t>
    <phoneticPr fontId="10" type="noConversion"/>
  </si>
  <si>
    <t xml:space="preserve"> 보조금수입</t>
    <phoneticPr fontId="10" type="noConversion"/>
  </si>
  <si>
    <t xml:space="preserve"> 업무추진비</t>
    <phoneticPr fontId="10" type="noConversion"/>
  </si>
  <si>
    <t xml:space="preserve"> 운영비</t>
    <phoneticPr fontId="10" type="noConversion"/>
  </si>
  <si>
    <t xml:space="preserve"> 재산조성비</t>
    <phoneticPr fontId="10" type="noConversion"/>
  </si>
  <si>
    <t xml:space="preserve"> 시설비</t>
    <phoneticPr fontId="8" type="noConversion"/>
  </si>
  <si>
    <t xml:space="preserve"> 사업비</t>
    <phoneticPr fontId="10" type="noConversion"/>
  </si>
  <si>
    <t>가족관계사업비</t>
    <phoneticPr fontId="11" type="noConversion"/>
  </si>
  <si>
    <t xml:space="preserve"> 법인전입금</t>
    <phoneticPr fontId="10" type="noConversion"/>
  </si>
  <si>
    <t xml:space="preserve"> 법인전입금(후원금)</t>
    <phoneticPr fontId="10" type="noConversion"/>
  </si>
  <si>
    <t xml:space="preserve"> 잡수입</t>
    <phoneticPr fontId="8" type="noConversion"/>
  </si>
  <si>
    <t>서울가족학교사업비</t>
    <phoneticPr fontId="11" type="noConversion"/>
  </si>
  <si>
    <t>아이돌봄지원사업비</t>
    <phoneticPr fontId="11" type="noConversion"/>
  </si>
  <si>
    <t xml:space="preserve"> 이월금</t>
    <phoneticPr fontId="8" type="noConversion"/>
  </si>
  <si>
    <t xml:space="preserve"> 잡지출</t>
    <phoneticPr fontId="8" type="noConversion"/>
  </si>
  <si>
    <t>잡지출</t>
    <phoneticPr fontId="11" type="noConversion"/>
  </si>
  <si>
    <t xml:space="preserve"> 차기이월금</t>
    <phoneticPr fontId="8" type="noConversion"/>
  </si>
  <si>
    <t>가. 세입명세서</t>
    <phoneticPr fontId="10" type="noConversion"/>
  </si>
  <si>
    <t>과                  목</t>
    <phoneticPr fontId="10" type="noConversion"/>
  </si>
  <si>
    <t>정부
보조금</t>
    <phoneticPr fontId="10" type="noConversion"/>
  </si>
  <si>
    <t>후원금</t>
    <phoneticPr fontId="10" type="noConversion"/>
  </si>
  <si>
    <t>계</t>
    <phoneticPr fontId="10" type="noConversion"/>
  </si>
  <si>
    <t>관</t>
    <phoneticPr fontId="10" type="noConversion"/>
  </si>
  <si>
    <t>목</t>
    <phoneticPr fontId="10" type="noConversion"/>
  </si>
  <si>
    <t>예산</t>
    <phoneticPr fontId="10" type="noConversion"/>
  </si>
  <si>
    <t>결산</t>
    <phoneticPr fontId="10" type="noConversion"/>
  </si>
  <si>
    <t>결산</t>
    <phoneticPr fontId="10" type="noConversion"/>
  </si>
  <si>
    <t>결산</t>
    <phoneticPr fontId="10" type="noConversion"/>
  </si>
  <si>
    <t>증감</t>
    <phoneticPr fontId="10" type="noConversion"/>
  </si>
  <si>
    <t>예산</t>
    <phoneticPr fontId="10" type="noConversion"/>
  </si>
  <si>
    <t>사업수입</t>
    <phoneticPr fontId="11" type="noConversion"/>
  </si>
  <si>
    <t>사업수입</t>
    <phoneticPr fontId="11" type="noConversion"/>
  </si>
  <si>
    <t>결산</t>
    <phoneticPr fontId="10" type="noConversion"/>
  </si>
  <si>
    <t>증감</t>
    <phoneticPr fontId="10" type="noConversion"/>
  </si>
  <si>
    <t>합계</t>
    <phoneticPr fontId="10" type="noConversion"/>
  </si>
  <si>
    <t>증감</t>
    <phoneticPr fontId="10" type="noConversion"/>
  </si>
  <si>
    <t>예산</t>
    <phoneticPr fontId="10" type="noConversion"/>
  </si>
  <si>
    <t>국고보조금</t>
    <phoneticPr fontId="11" type="noConversion"/>
  </si>
  <si>
    <t>시도보조금</t>
    <phoneticPr fontId="11" type="noConversion"/>
  </si>
  <si>
    <t>시군구보조금</t>
    <phoneticPr fontId="11" type="noConversion"/>
  </si>
  <si>
    <t>기타보조금</t>
    <phoneticPr fontId="11" type="noConversion"/>
  </si>
  <si>
    <t>결산</t>
    <phoneticPr fontId="10" type="noConversion"/>
  </si>
  <si>
    <t>증감</t>
    <phoneticPr fontId="10" type="noConversion"/>
  </si>
  <si>
    <t>합계</t>
    <phoneticPr fontId="11" type="noConversion"/>
  </si>
  <si>
    <t>예산</t>
    <phoneticPr fontId="10" type="noConversion"/>
  </si>
  <si>
    <t>보조금수입</t>
    <phoneticPr fontId="11" type="noConversion"/>
  </si>
  <si>
    <t>합계</t>
    <phoneticPr fontId="10" type="noConversion"/>
  </si>
  <si>
    <t>보조금수입</t>
    <phoneticPr fontId="11" type="noConversion"/>
  </si>
  <si>
    <t>지정후원금</t>
    <phoneticPr fontId="11" type="noConversion"/>
  </si>
  <si>
    <t>비지정후원금</t>
    <phoneticPr fontId="11" type="noConversion"/>
  </si>
  <si>
    <t>합계</t>
    <phoneticPr fontId="11" type="noConversion"/>
  </si>
  <si>
    <t>후원금수입</t>
    <phoneticPr fontId="11" type="noConversion"/>
  </si>
  <si>
    <t>합계</t>
    <phoneticPr fontId="10" type="noConversion"/>
  </si>
  <si>
    <t>법인전입금</t>
    <phoneticPr fontId="11" type="noConversion"/>
  </si>
  <si>
    <t>법인전입금(후원금)</t>
    <phoneticPr fontId="11" type="noConversion"/>
  </si>
  <si>
    <t>전입금</t>
    <phoneticPr fontId="11" type="noConversion"/>
  </si>
  <si>
    <t>전입금</t>
    <phoneticPr fontId="11" type="noConversion"/>
  </si>
  <si>
    <t>전년도이월금</t>
    <phoneticPr fontId="11" type="noConversion"/>
  </si>
  <si>
    <t>전년도이월금(후원금)</t>
    <phoneticPr fontId="11" type="noConversion"/>
  </si>
  <si>
    <t>이월금</t>
    <phoneticPr fontId="11" type="noConversion"/>
  </si>
  <si>
    <t>기타예금이자</t>
    <phoneticPr fontId="11" type="noConversion"/>
  </si>
  <si>
    <t>기타잡수입</t>
    <phoneticPr fontId="11" type="noConversion"/>
  </si>
  <si>
    <t>잡수입</t>
    <phoneticPr fontId="11" type="noConversion"/>
  </si>
  <si>
    <t>세  입  총  계</t>
    <phoneticPr fontId="10" type="noConversion"/>
  </si>
  <si>
    <t>나. 세출명세서</t>
    <phoneticPr fontId="10" type="noConversion"/>
  </si>
  <si>
    <t>계</t>
    <phoneticPr fontId="10" type="noConversion"/>
  </si>
  <si>
    <t>항</t>
    <phoneticPr fontId="10" type="noConversion"/>
  </si>
  <si>
    <t>목</t>
    <phoneticPr fontId="10" type="noConversion"/>
  </si>
  <si>
    <t>급여</t>
    <phoneticPr fontId="11" type="noConversion"/>
  </si>
  <si>
    <t>제수당</t>
    <phoneticPr fontId="11" type="noConversion"/>
  </si>
  <si>
    <t>퇴직금 및 퇴직적립금</t>
    <phoneticPr fontId="11" type="noConversion"/>
  </si>
  <si>
    <t>사회보험부담금</t>
    <phoneticPr fontId="11" type="noConversion"/>
  </si>
  <si>
    <t>결산</t>
    <phoneticPr fontId="10" type="noConversion"/>
  </si>
  <si>
    <t>증감</t>
    <phoneticPr fontId="10" type="noConversion"/>
  </si>
  <si>
    <t>예산</t>
    <phoneticPr fontId="10" type="noConversion"/>
  </si>
  <si>
    <t>기타후생경비</t>
    <phoneticPr fontId="11" type="noConversion"/>
  </si>
  <si>
    <t>인건비</t>
    <phoneticPr fontId="11" type="noConversion"/>
  </si>
  <si>
    <t>기관운영비</t>
    <phoneticPr fontId="11" type="noConversion"/>
  </si>
  <si>
    <t>회의비</t>
    <phoneticPr fontId="11" type="noConversion"/>
  </si>
  <si>
    <t>업무추진비</t>
    <phoneticPr fontId="11" type="noConversion"/>
  </si>
  <si>
    <t>여비</t>
    <phoneticPr fontId="11" type="noConversion"/>
  </si>
  <si>
    <t>수용비 및 수수료</t>
    <phoneticPr fontId="11" type="noConversion"/>
  </si>
  <si>
    <t>공공요금</t>
    <phoneticPr fontId="11" type="noConversion"/>
  </si>
  <si>
    <t>제세공과금</t>
    <phoneticPr fontId="11" type="noConversion"/>
  </si>
  <si>
    <t>차량비</t>
    <phoneticPr fontId="11" type="noConversion"/>
  </si>
  <si>
    <t>기타운영비</t>
    <phoneticPr fontId="11" type="noConversion"/>
  </si>
  <si>
    <t>운영비</t>
    <phoneticPr fontId="11" type="noConversion"/>
  </si>
  <si>
    <t>사무비</t>
    <phoneticPr fontId="11" type="noConversion"/>
  </si>
  <si>
    <t>시설비</t>
    <phoneticPr fontId="11" type="noConversion"/>
  </si>
  <si>
    <t>자산취득비</t>
    <phoneticPr fontId="11" type="noConversion"/>
  </si>
  <si>
    <t>재산조성비</t>
    <phoneticPr fontId="11" type="noConversion"/>
  </si>
  <si>
    <t>사업비</t>
    <phoneticPr fontId="11" type="noConversion"/>
  </si>
  <si>
    <t>예비비</t>
    <phoneticPr fontId="11" type="noConversion"/>
  </si>
  <si>
    <t>반환금</t>
    <phoneticPr fontId="11" type="noConversion"/>
  </si>
  <si>
    <t>예비비 및 기타</t>
    <phoneticPr fontId="11" type="noConversion"/>
  </si>
  <si>
    <t>차기이월금</t>
    <phoneticPr fontId="11" type="noConversion"/>
  </si>
  <si>
    <t>세  출  총  계</t>
    <phoneticPr fontId="10" type="noConversion"/>
  </si>
  <si>
    <t>수령일</t>
    <phoneticPr fontId="43" type="noConversion"/>
  </si>
  <si>
    <t>합계</t>
    <phoneticPr fontId="11" type="noConversion"/>
  </si>
  <si>
    <t>과 목 전 용 조 서</t>
    <phoneticPr fontId="43" type="noConversion"/>
  </si>
  <si>
    <t>과목</t>
    <phoneticPr fontId="11" type="noConversion"/>
  </si>
  <si>
    <t>전  용
연월일</t>
    <phoneticPr fontId="11" type="noConversion"/>
  </si>
  <si>
    <t>예산액
(1)</t>
    <phoneticPr fontId="11" type="noConversion"/>
  </si>
  <si>
    <t>전용액
(2)</t>
    <phoneticPr fontId="11" type="noConversion"/>
  </si>
  <si>
    <t>예산현액
(1+2=3)</t>
    <phoneticPr fontId="11" type="noConversion"/>
  </si>
  <si>
    <t>지출액
(4)</t>
    <phoneticPr fontId="11" type="noConversion"/>
  </si>
  <si>
    <t>불용액
(3-4)</t>
    <phoneticPr fontId="11" type="noConversion"/>
  </si>
  <si>
    <t>전용사유</t>
    <phoneticPr fontId="11" type="noConversion"/>
  </si>
  <si>
    <t>관</t>
    <phoneticPr fontId="11" type="noConversion"/>
  </si>
  <si>
    <t>항</t>
    <phoneticPr fontId="11" type="noConversion"/>
  </si>
  <si>
    <t>목</t>
    <phoneticPr fontId="11" type="noConversion"/>
  </si>
  <si>
    <t>가족사업수입</t>
    <phoneticPr fontId="11" type="noConversion"/>
  </si>
  <si>
    <t>다문화가족특성화사업수입</t>
    <phoneticPr fontId="43" type="noConversion"/>
  </si>
  <si>
    <t>방문교육본인부담금</t>
    <phoneticPr fontId="11" type="noConversion"/>
  </si>
  <si>
    <t>여성가족부</t>
  </si>
  <si>
    <t>1분기 국고보조금_다문화기본운영 수입</t>
  </si>
  <si>
    <t>1분기 국고보조금_방문교육사업 수입</t>
  </si>
  <si>
    <t>1분기 국고보조금_사례관리사업 수입</t>
  </si>
  <si>
    <t>1분기 국고보조금_통번역서비스사업 수입</t>
  </si>
  <si>
    <t>1분기 국고보조금_언어발달지원사업 수입</t>
  </si>
  <si>
    <t>1분기 국고보조금_이중언어환경조성사업 수입</t>
  </si>
  <si>
    <t>1분기 국고보조금_한국어교육운영 수입</t>
  </si>
  <si>
    <t>서울시</t>
  </si>
  <si>
    <t>1분기 시도보조금_다문화기본운영 수입</t>
  </si>
  <si>
    <t>1분기 시도보조금_방문교육사업 수입</t>
  </si>
  <si>
    <t>1분기 시도보조금_사례관리사업 수입</t>
  </si>
  <si>
    <t>1분기 시도보조금_통번역서비스사업 수입</t>
  </si>
  <si>
    <t>1분기 시도보조금_언어발달지원사업 수입</t>
  </si>
  <si>
    <t>1분기 시도보조금_이중언어환경조성사업 수입</t>
  </si>
  <si>
    <t>1분기 시도보조금_한국어교육운영 수입</t>
  </si>
  <si>
    <t>1분기 시도보조금_종사자수당 수입</t>
  </si>
  <si>
    <t>1분기 시도보조금_복지포인트 수입</t>
  </si>
  <si>
    <t>1분기 국고보조금_추가사업비 수입</t>
  </si>
  <si>
    <t>1분기 시도보조금_추가사업비 수입</t>
  </si>
  <si>
    <t>1분기 시도보조금_건강가정운영 수입</t>
  </si>
  <si>
    <t>노원구</t>
  </si>
  <si>
    <t>1분기 시군구보조금_추가사업비 수입</t>
  </si>
  <si>
    <t>1분기 시군구보조금_건강가정운영 수입</t>
  </si>
  <si>
    <t>1분기 시군구보조금_종사자수당 수입</t>
  </si>
  <si>
    <t>서울시건강가정지원센터</t>
  </si>
  <si>
    <t>가족상담지원사업보조금 수입</t>
  </si>
  <si>
    <t>서울시열린마루사업보조금 수입</t>
  </si>
  <si>
    <t>2분기 국고보조금_다문화기본운영 수입</t>
  </si>
  <si>
    <t>2분기 국고보조금_추가사업비 수입</t>
  </si>
  <si>
    <t>2분기 시도보조금_다문화기본운영 수입</t>
  </si>
  <si>
    <t>2분기 시도보조금_추가사업비 수입</t>
  </si>
  <si>
    <t>2분기 시도보조금_건강가정운영 수입</t>
  </si>
  <si>
    <t>2분기 시도보조금_종사자수당 수입</t>
  </si>
  <si>
    <t>2분기 시군구보조금_추가사업비 수입</t>
  </si>
  <si>
    <t>2분기 시군구보조금_건강가정운영 수입</t>
  </si>
  <si>
    <t>2분기 시군구보조금_종사자수당 수입</t>
  </si>
  <si>
    <t>다문화이해강사양성교육사업보조금 수입</t>
  </si>
  <si>
    <t>2분기 국고보조금_방문교육사업 수입</t>
  </si>
  <si>
    <t>2분기 국고보조금_사례관리사업 수입</t>
  </si>
  <si>
    <t>2분기 국고보조금_통번역서비스사업 수입</t>
  </si>
  <si>
    <t>2분기 국고보조금_언어발달지원사업 수입</t>
  </si>
  <si>
    <t>2분기 국고보조금_이중언어환경조성사업 수입</t>
  </si>
  <si>
    <t>2분기 국고보조금_한국어교육운영 수입</t>
  </si>
  <si>
    <t>2분기 시도보조금_방문교육사업 수입</t>
  </si>
  <si>
    <t>2분기 시도보조금_사례관리사업 수입</t>
  </si>
  <si>
    <t>2분기 시도보조금_통번역서비스사업 수입</t>
  </si>
  <si>
    <t>2분기 시도보조금_언어발달지원사업 수입</t>
  </si>
  <si>
    <t>2분기 시도보조금_이중언어환경조성사업 수입</t>
  </si>
  <si>
    <t>2분기 시도보조금_한국어교육운영 수입</t>
  </si>
  <si>
    <t>비상용생리대비치사업보조금 수입</t>
  </si>
  <si>
    <t>양성평등주간행사보조금 수입</t>
  </si>
  <si>
    <t>3분기 국고보조금_다문화기본운영 수입</t>
  </si>
  <si>
    <t>3분기 국고보조금_방문교육사업 수입</t>
  </si>
  <si>
    <t>3분기 국고보조금_사례관리사업 수입</t>
  </si>
  <si>
    <t>3분기 국고보조금_통번역서비스사업 수입</t>
  </si>
  <si>
    <t>3분기 국고보조금_언어발달지원사업 수입</t>
  </si>
  <si>
    <t>3분기 국고보조금_이중언어환경조성사업 수입</t>
  </si>
  <si>
    <t>3분기 국고보조금_한국어교육운영 수입</t>
  </si>
  <si>
    <t>3분기 국고보조금_추가사업비 수입</t>
  </si>
  <si>
    <t>3분기 국고보조금_다문화가족교류소통공간운영비 수입</t>
  </si>
  <si>
    <t>국고보조금_다문화가족교류소통공간설치비 수입</t>
  </si>
  <si>
    <t>3분기 시도보조금_다문화기본운영 수입</t>
  </si>
  <si>
    <t>3분기 시도보조금_방문교육사업 수입</t>
  </si>
  <si>
    <t>3분기 시도보조금_사례관리사업 수입</t>
  </si>
  <si>
    <t>3분기 시도보조금_통번역서비스사업 수입</t>
  </si>
  <si>
    <t>3분기 시도보조금_언어발달지원사업 수입</t>
  </si>
  <si>
    <t>3분기 시도보조금_이중언어환경조성사업 수입</t>
  </si>
  <si>
    <t>3분기 시도보조금_한국어교육운영 수입</t>
  </si>
  <si>
    <t>3분기 시도보조금_추가사업비 수입</t>
  </si>
  <si>
    <t>3분기 시도보조금_건강가정운영 수입</t>
  </si>
  <si>
    <t>3분기 시도보조금_종사자수당 수입</t>
  </si>
  <si>
    <t>3분기 시도보조금_다문화가족교류소통공간운영비 수입</t>
  </si>
  <si>
    <t>시도보조금_다문화가족교류소통공간설치비 수입</t>
  </si>
  <si>
    <t>3분기 시도보조금_방문지도사처우개선비 수입</t>
  </si>
  <si>
    <t>3분기 시군구보조금_추가사업비 수입</t>
  </si>
  <si>
    <t>3분기 시군구보조금_건강가정운영 수입</t>
  </si>
  <si>
    <t>3분기 시군구보조금_종사자수당 수입</t>
  </si>
  <si>
    <t>4분기 국고보조금_다문화기본운영 수입</t>
  </si>
  <si>
    <t>4분기 국고보조금_방문교육사업 수입</t>
  </si>
  <si>
    <t>4분기 국고보조금_사례관리사업 수입</t>
  </si>
  <si>
    <t>4분기 국고보조금_통번역서비스사업 수입</t>
  </si>
  <si>
    <t>4분기 국고보조금_언어발달지원사업 수입</t>
  </si>
  <si>
    <t>4분기 국고보조금_이중언어환경조성사업 수입</t>
  </si>
  <si>
    <t>4분기 국고보조금_한국어교육운영 수입</t>
  </si>
  <si>
    <t>4분기 국고보조금_추가사업비 수입</t>
  </si>
  <si>
    <t>4분기 국고보조금_다문화가족교류소통공간운영비 수입</t>
  </si>
  <si>
    <t>4분기 시도보조금_다문화기본운영 수입</t>
  </si>
  <si>
    <t>4분기 시도보조금_방문교육사업 수입</t>
  </si>
  <si>
    <t>4분기 시도보조금_사례관리사업 수입</t>
  </si>
  <si>
    <t>4분기 시도보조금_통번역서비스사업 수입</t>
  </si>
  <si>
    <t>4분기 시도보조금_언어발달지원사업 수입</t>
  </si>
  <si>
    <t>4분기 시도보조금_이중언어환경조성사업 수입</t>
  </si>
  <si>
    <t>4분기 시도보조금_한국어교육운영 수입</t>
  </si>
  <si>
    <t>4분기 시도보조금_추가사업비 수입</t>
  </si>
  <si>
    <t>4분기 시도보조금_건강가정운영 수입</t>
  </si>
  <si>
    <t>4분기 시도보조금_종사자수당 수입</t>
  </si>
  <si>
    <t>4분기 시도보조금_복지포인트 수입</t>
  </si>
  <si>
    <t>4분기 시도보조금_다문화가족교류소통공간운영비 수입</t>
  </si>
  <si>
    <t>4분기 시도보조금_방문지도사처우개선비 수입</t>
  </si>
  <si>
    <t>4분기 시군구보조금_추가사업비 수입</t>
  </si>
  <si>
    <t>4분기 시군구보조금_건강가정운영 수입</t>
  </si>
  <si>
    <t>4분기 시군구보조금_종사자수당 수입</t>
  </si>
  <si>
    <t>○급여</t>
    <phoneticPr fontId="12" type="Hiragana"/>
  </si>
  <si>
    <t xml:space="preserve">   - 센터장 8/9호봉</t>
  </si>
  <si>
    <t xml:space="preserve">   - 사무국장 18/19호봉</t>
  </si>
  <si>
    <t xml:space="preserve">   - 팀장 10호봉</t>
  </si>
  <si>
    <t xml:space="preserve">   - 선임팀원 5/6호봉</t>
  </si>
  <si>
    <t xml:space="preserve">   - 선임팀원 5호봉</t>
  </si>
  <si>
    <t xml:space="preserve">   - 팀원 4호봉</t>
  </si>
  <si>
    <t xml:space="preserve">   - 팀원 1호봉</t>
  </si>
  <si>
    <t xml:space="preserve">   - 팀장 12/13호봉</t>
  </si>
  <si>
    <t xml:space="preserve">   - 팀장 9/10호봉</t>
  </si>
  <si>
    <t xml:space="preserve">   - 선임팀원 4/5호봉</t>
  </si>
  <si>
    <t xml:space="preserve">   - 팀원 2/3호봉</t>
  </si>
  <si>
    <t xml:space="preserve">   - 행정인력 1호봉</t>
  </si>
  <si>
    <t xml:space="preserve">   - 사례관리사(팀원 2/3호봉)</t>
  </si>
  <si>
    <t xml:space="preserve">   - 사례관리사(팀원 1호봉)</t>
  </si>
  <si>
    <t xml:space="preserve">   - 통번역지원사</t>
  </si>
  <si>
    <t xml:space="preserve">   - 언어발달지도사(만36개월이상)</t>
  </si>
  <si>
    <t xml:space="preserve">   - 언어발달지도사(만36개월미만)</t>
  </si>
  <si>
    <t xml:space="preserve">   - 이중언어코치</t>
  </si>
  <si>
    <t xml:space="preserve">   - 방문지도사</t>
  </si>
  <si>
    <t xml:space="preserve">   - 한국어전담인력</t>
  </si>
  <si>
    <t>○관리자수당</t>
  </si>
  <si>
    <t>○정액급식비</t>
  </si>
  <si>
    <t>○명절휴가비</t>
  </si>
  <si>
    <t xml:space="preserve">   - 팀원 3호봉</t>
  </si>
  <si>
    <t xml:space="preserve">   - 언어발달지도사</t>
  </si>
  <si>
    <t>○가족수당</t>
  </si>
  <si>
    <t>○직책수당</t>
  </si>
  <si>
    <t xml:space="preserve">   - 사무국장</t>
  </si>
  <si>
    <t xml:space="preserve">   - 과장</t>
  </si>
  <si>
    <t xml:space="preserve">   - 팀장</t>
  </si>
  <si>
    <t>○회계수당</t>
  </si>
  <si>
    <t>○연장근로수당</t>
  </si>
  <si>
    <t>○비상용생리대비치사업 모니터링비</t>
  </si>
  <si>
    <t>○종사자수당</t>
  </si>
  <si>
    <t>○연차수당</t>
  </si>
  <si>
    <t>○퇴직금 및 퇴직적립금</t>
  </si>
  <si>
    <t>○국민건강보험료</t>
  </si>
  <si>
    <t>○장기요양보험료</t>
  </si>
  <si>
    <t>○국민연금보험료</t>
  </si>
  <si>
    <t>○고용보험료</t>
  </si>
  <si>
    <t>○산재보험료</t>
  </si>
  <si>
    <t xml:space="preserve">   - 10호봉이상</t>
  </si>
  <si>
    <t xml:space="preserve">   - 10호봉미만</t>
  </si>
  <si>
    <t xml:space="preserve"> - 부모역할지원</t>
    <phoneticPr fontId="11" type="noConversion"/>
  </si>
  <si>
    <t xml:space="preserve"> - 부부역할지원</t>
    <phoneticPr fontId="11" type="noConversion"/>
  </si>
  <si>
    <t xml:space="preserve"> - 다문화가족자녀성장지원</t>
    <phoneticPr fontId="11" type="noConversion"/>
  </si>
  <si>
    <t xml:space="preserve"> - 가족상담</t>
    <phoneticPr fontId="11" type="noConversion"/>
  </si>
  <si>
    <t xml:space="preserve"> - 다문화가족관계향상지원</t>
    <phoneticPr fontId="11" type="noConversion"/>
  </si>
  <si>
    <t xml:space="preserve"> - 청소년기교육</t>
    <phoneticPr fontId="11" type="noConversion"/>
  </si>
  <si>
    <t xml:space="preserve"> - 가족역량강화지원</t>
    <phoneticPr fontId="11" type="noConversion"/>
  </si>
  <si>
    <t xml:space="preserve"> - 결혼이민자정착단계별지원패키지</t>
    <phoneticPr fontId="11" type="noConversion"/>
  </si>
  <si>
    <t xml:space="preserve"> - 다문화인식개선</t>
    <phoneticPr fontId="11" type="noConversion"/>
  </si>
  <si>
    <t xml:space="preserve"> - 가족친화문화프로그램</t>
    <phoneticPr fontId="11" type="noConversion"/>
  </si>
  <si>
    <t xml:space="preserve"> - 지역사회연계</t>
    <phoneticPr fontId="11" type="noConversion"/>
  </si>
  <si>
    <t xml:space="preserve"> - 서울시열린마루사업</t>
    <phoneticPr fontId="11" type="noConversion"/>
  </si>
  <si>
    <t>가족사업비</t>
    <phoneticPr fontId="43" type="noConversion"/>
  </si>
  <si>
    <t>방문교육사업비</t>
    <phoneticPr fontId="11" type="noConversion"/>
  </si>
  <si>
    <t xml:space="preserve"> - 방문교육교재교구비</t>
    <phoneticPr fontId="11" type="noConversion"/>
  </si>
  <si>
    <t xml:space="preserve"> - 방문교육평가도구비</t>
    <phoneticPr fontId="11" type="noConversion"/>
  </si>
  <si>
    <t xml:space="preserve"> - 방문지도사교육활동비</t>
    <phoneticPr fontId="11" type="noConversion"/>
  </si>
  <si>
    <t xml:space="preserve"> - 후원금지원</t>
    <phoneticPr fontId="11" type="noConversion"/>
  </si>
  <si>
    <t xml:space="preserve"> - 고국소포보내기사업</t>
    <phoneticPr fontId="11" type="noConversion"/>
  </si>
  <si>
    <t xml:space="preserve"> - 언어발달교재교구비</t>
    <phoneticPr fontId="11" type="noConversion"/>
  </si>
  <si>
    <t xml:space="preserve"> - 언어발달평가도구비</t>
    <phoneticPr fontId="11" type="noConversion"/>
  </si>
  <si>
    <t>이중언어가족환경조성사업비</t>
    <phoneticPr fontId="43" type="noConversion"/>
  </si>
  <si>
    <t xml:space="preserve"> - 이중언어가족환경조성</t>
    <phoneticPr fontId="43" type="noConversion"/>
  </si>
  <si>
    <t>한국어교육운영사업비</t>
    <phoneticPr fontId="43" type="noConversion"/>
  </si>
  <si>
    <t xml:space="preserve"> - 한국어교육</t>
    <phoneticPr fontId="43" type="noConversion"/>
  </si>
  <si>
    <t>다문화가족특성화사업비</t>
    <phoneticPr fontId="11" type="noConversion"/>
  </si>
  <si>
    <t>비상용생리대비치사업비</t>
    <phoneticPr fontId="11" type="noConversion"/>
  </si>
  <si>
    <t xml:space="preserve"> - 비상용생리대비치사업</t>
    <phoneticPr fontId="11" type="noConversion"/>
  </si>
  <si>
    <t>공동육아나눔터사업비</t>
    <phoneticPr fontId="11" type="noConversion"/>
  </si>
  <si>
    <t>다문화가족교류소통공간사업비</t>
    <phoneticPr fontId="11" type="noConversion"/>
  </si>
  <si>
    <t xml:space="preserve"> - 상시프로그램</t>
    <phoneticPr fontId="11" type="noConversion"/>
  </si>
  <si>
    <t xml:space="preserve"> - 다문화가족자조모임</t>
    <phoneticPr fontId="11" type="noConversion"/>
  </si>
  <si>
    <t xml:space="preserve"> - 직원출장여비</t>
    <phoneticPr fontId="11" type="noConversion"/>
  </si>
  <si>
    <t xml:space="preserve"> - 정수기및청정기사용료</t>
    <phoneticPr fontId="11" type="noConversion"/>
  </si>
  <si>
    <t xml:space="preserve"> - 정보보안서비스사용료</t>
    <phoneticPr fontId="11" type="noConversion"/>
  </si>
  <si>
    <t xml:space="preserve"> - 영업배상책임보험료</t>
  </si>
  <si>
    <t xml:space="preserve"> - 신원보증보험료</t>
    <phoneticPr fontId="11" type="noConversion"/>
  </si>
  <si>
    <t xml:space="preserve"> - 직원교육비</t>
    <phoneticPr fontId="11" type="noConversion"/>
  </si>
  <si>
    <t xml:space="preserve"> - 명절선물비</t>
    <phoneticPr fontId="11" type="noConversion"/>
  </si>
  <si>
    <t xml:space="preserve"> - 방문지도사회의비</t>
    <phoneticPr fontId="11" type="noConversion"/>
  </si>
  <si>
    <t xml:space="preserve"> - 임대료</t>
    <phoneticPr fontId="11" type="noConversion"/>
  </si>
  <si>
    <t xml:space="preserve"> - 시설설치비</t>
    <phoneticPr fontId="43" type="noConversion"/>
  </si>
  <si>
    <t>시설장비유지비</t>
    <phoneticPr fontId="43" type="noConversion"/>
  </si>
  <si>
    <t xml:space="preserve"> - 시설장비유지비</t>
    <phoneticPr fontId="43" type="noConversion"/>
  </si>
  <si>
    <t xml:space="preserve"> - 반환금_보조금</t>
    <phoneticPr fontId="43" type="noConversion"/>
  </si>
  <si>
    <t xml:space="preserve"> - 반환금_예금이자</t>
    <phoneticPr fontId="43" type="noConversion"/>
  </si>
  <si>
    <t xml:space="preserve"> - 반환금_후원금</t>
    <phoneticPr fontId="11" type="noConversion"/>
  </si>
  <si>
    <t>2019년 세입명세서</t>
    <phoneticPr fontId="11" type="noConversion"/>
  </si>
  <si>
    <t>2019년 세출명세서</t>
    <phoneticPr fontId="11" type="noConversion"/>
  </si>
  <si>
    <t>다문화가족특성화사업수입</t>
    <phoneticPr fontId="11" type="noConversion"/>
  </si>
  <si>
    <t>시설장비유지비</t>
    <phoneticPr fontId="11" type="noConversion"/>
  </si>
  <si>
    <t>가족사업비</t>
    <phoneticPr fontId="11" type="noConversion"/>
  </si>
  <si>
    <t>이중언어가족환경조성사업비</t>
    <phoneticPr fontId="11" type="noConversion"/>
  </si>
  <si>
    <t>한국어교육운영사업비</t>
    <phoneticPr fontId="11" type="noConversion"/>
  </si>
  <si>
    <t xml:space="preserve">  - 이중언어코치</t>
    <phoneticPr fontId="11" type="noConversion"/>
  </si>
  <si>
    <t>서울시한부모
가족지원센터</t>
    <phoneticPr fontId="11" type="noConversion"/>
  </si>
  <si>
    <t>한국YMCA
전국연맹</t>
    <phoneticPr fontId="11" type="noConversion"/>
  </si>
  <si>
    <t xml:space="preserve">   - 팀원 4호봉/선임 5호봉</t>
    <phoneticPr fontId="11" type="noConversion"/>
  </si>
  <si>
    <t>○복지포인트</t>
    <phoneticPr fontId="11" type="noConversion"/>
  </si>
  <si>
    <t xml:space="preserve"> - 기관운영비</t>
    <phoneticPr fontId="43" type="noConversion"/>
  </si>
  <si>
    <t xml:space="preserve"> - 기타보조금 이월금</t>
    <phoneticPr fontId="11" type="noConversion"/>
  </si>
  <si>
    <t xml:space="preserve"> - 사업수입 이월금</t>
    <phoneticPr fontId="11" type="noConversion"/>
  </si>
  <si>
    <t xml:space="preserve"> - 법인전입금 이월금</t>
    <phoneticPr fontId="11" type="noConversion"/>
  </si>
  <si>
    <t xml:space="preserve"> - 잡수입 이월금</t>
    <phoneticPr fontId="11" type="noConversion"/>
  </si>
  <si>
    <t xml:space="preserve"> - 지정후원금 이월금</t>
    <phoneticPr fontId="11" type="noConversion"/>
  </si>
  <si>
    <t xml:space="preserve"> - 비지정후원금 이월금</t>
    <phoneticPr fontId="11" type="noConversion"/>
  </si>
  <si>
    <t>서울가족학교사업수입</t>
    <phoneticPr fontId="11" type="noConversion"/>
  </si>
  <si>
    <t>아이돌봄지원사업수입</t>
    <phoneticPr fontId="11" type="noConversion"/>
  </si>
  <si>
    <t>아이돌봄사업비</t>
    <phoneticPr fontId="11" type="noConversion"/>
  </si>
  <si>
    <t>아이돌봄운영비</t>
    <phoneticPr fontId="11" type="noConversion"/>
  </si>
  <si>
    <t>서울가족학교사업</t>
    <phoneticPr fontId="11" type="noConversion"/>
  </si>
  <si>
    <t>예비/신혼부부교실 본인부담금</t>
    <phoneticPr fontId="11" type="noConversion"/>
  </si>
  <si>
    <t>○ 예비/신혼부부교실</t>
    <phoneticPr fontId="11" type="noConversion"/>
  </si>
  <si>
    <t>건강가정</t>
  </si>
  <si>
    <t xml:space="preserve"> - 예비/신혼부부교실 본인부담금</t>
    <phoneticPr fontId="11" type="noConversion"/>
  </si>
  <si>
    <t>아이돌봄지원사업</t>
    <phoneticPr fontId="11" type="noConversion"/>
  </si>
  <si>
    <t>아이돌봄서비스 본인부담금</t>
    <phoneticPr fontId="11" type="noConversion"/>
  </si>
  <si>
    <t>○ 아이돌봄서비스</t>
    <phoneticPr fontId="11" type="noConversion"/>
  </si>
  <si>
    <t xml:space="preserve"> - 아이돌봄서비스 본인부담금</t>
    <phoneticPr fontId="11" type="noConversion"/>
  </si>
  <si>
    <t>기관파견서비스 본인부담금</t>
    <phoneticPr fontId="11" type="noConversion"/>
  </si>
  <si>
    <t>○ 기관파견서비스</t>
    <phoneticPr fontId="11" type="noConversion"/>
  </si>
  <si>
    <t xml:space="preserve"> - 기관파견서비스 본인부담금</t>
    <phoneticPr fontId="11" type="noConversion"/>
  </si>
  <si>
    <t>1분기 국고보조금_공동육아나눔터운영 수입</t>
  </si>
  <si>
    <t>1분기 시도보조금_공동육아나눔터운영 수입</t>
  </si>
  <si>
    <t>1분기 시도보조금_서울가족학교 수입</t>
  </si>
  <si>
    <t>노원구</t>
    <phoneticPr fontId="11" type="noConversion"/>
  </si>
  <si>
    <t>1분기 시군구보조금_공동육아나눔터운영 수입</t>
  </si>
  <si>
    <t>1분기 국고보조금_아이돌봄지원 운영보조금</t>
    <phoneticPr fontId="11" type="noConversion"/>
  </si>
  <si>
    <t>1분기 국고보조금_아이돌봄지원 카드정부보조금</t>
    <phoneticPr fontId="11" type="noConversion"/>
  </si>
  <si>
    <t>1분기 시도보조금_아이돌봄지원 운영보조금</t>
    <phoneticPr fontId="11" type="noConversion"/>
  </si>
  <si>
    <t>1분기 시도보조금_아이돌봄지원 카드정부보조금</t>
    <phoneticPr fontId="11" type="noConversion"/>
  </si>
  <si>
    <t>1분기 시도보조금_아이돌봄_종사자수당 수입</t>
  </si>
  <si>
    <t>1분기 시도보조금_영아종일제 및 한부모가정 보조금</t>
    <phoneticPr fontId="11" type="noConversion"/>
  </si>
  <si>
    <t>1분기 시군구보조금_아이돌봄지원 운영보조금</t>
    <phoneticPr fontId="11" type="noConversion"/>
  </si>
  <si>
    <t>1분기 시군구보조금_아이돌봄지원 카드정부보조금</t>
    <phoneticPr fontId="11" type="noConversion"/>
  </si>
  <si>
    <t>1분기 시군구보조금_아이돌봄_종사자수당 수입</t>
  </si>
  <si>
    <t>2분기 국고보조금_공동육아나눔터운영 수입</t>
  </si>
  <si>
    <t>2분기 시도보조금_공동육아나눔터운영 수입</t>
  </si>
  <si>
    <t>2분기 시도보조금_서울가족학교 수입</t>
  </si>
  <si>
    <t>2분기 시군구보조금_공동육아나눔터운영 수입</t>
  </si>
  <si>
    <t>2분기 국고보조금_아이돌봄지원 운영보조금</t>
    <phoneticPr fontId="11" type="noConversion"/>
  </si>
  <si>
    <t>2분기 국고보조금_아이돌봄지원 카드정부보조금</t>
    <phoneticPr fontId="11" type="noConversion"/>
  </si>
  <si>
    <t>2분기 시도보조금_아이돌봄지원 운영보조금</t>
    <phoneticPr fontId="11" type="noConversion"/>
  </si>
  <si>
    <t>2분기 시도보조금_아이돌봄지원 카드정부보조금</t>
    <phoneticPr fontId="11" type="noConversion"/>
  </si>
  <si>
    <t>2분기 시도보조금_아이돌봄_종사자수당 수입</t>
  </si>
  <si>
    <t>2분기 시도보조금_영아종일제 및 한부모가정 보조금</t>
    <phoneticPr fontId="11" type="noConversion"/>
  </si>
  <si>
    <t>2분기 시군구보조금_아이돌봄지원 카드정부보조금</t>
    <phoneticPr fontId="11" type="noConversion"/>
  </si>
  <si>
    <t>2분기 시군구보조금_아이돌봄_종사자수당 수입</t>
  </si>
  <si>
    <t>3분기 국고보조금_공동육아나눔터운영 수입</t>
  </si>
  <si>
    <t>3분기 시도보조금_공동육아나눔터운영 수입</t>
  </si>
  <si>
    <t>3분기 시도보조금_서울가족학교 수입</t>
  </si>
  <si>
    <t>3분기 시군구보조금_공동육아나눔터운영 수입</t>
  </si>
  <si>
    <t>3분기 국고보조금_아이돌봄지원 운영보조금</t>
    <phoneticPr fontId="11" type="noConversion"/>
  </si>
  <si>
    <t>3분기 시도보조금_아이돌봄지원 운영보조금</t>
    <phoneticPr fontId="11" type="noConversion"/>
  </si>
  <si>
    <t>3분기 시도보조금_아이돌봄_종사자수당 수입</t>
  </si>
  <si>
    <t>3분기 시군구보조금_아이돌봄지원 운영보조금</t>
    <phoneticPr fontId="11" type="noConversion"/>
  </si>
  <si>
    <t>3분기 시군구보조금_아이돌봄_종사자수당 수입</t>
  </si>
  <si>
    <t>4분기 국고보조금_공동육아나눔터운영 수입</t>
  </si>
  <si>
    <t>4분기 시도보조금_공동육아나눔터운영 수입</t>
  </si>
  <si>
    <t>4분기 시도보조금_서울가족학교 수입</t>
  </si>
  <si>
    <t>시도보조금_아동학대예방특별교육수당</t>
  </si>
  <si>
    <t>4분기 시군구보조금_공동육아나눔터운영 수입</t>
  </si>
  <si>
    <t>시군구보조금_아이돌보미 힐링 및 역량강화 워크숍 보조금</t>
  </si>
  <si>
    <t>국고보조금_공동육아공기청정기설치지원보조금 수입</t>
  </si>
  <si>
    <t>시도보조금_공동육아공기청정기설치지원보조금 수입</t>
  </si>
  <si>
    <t>시군구보조금_공동육아공기청정기설치지원보조금 수입</t>
  </si>
  <si>
    <t>4분기 국고보조금_아이돌봄지원 카드정부보조금</t>
    <phoneticPr fontId="11" type="noConversion"/>
  </si>
  <si>
    <t>4분기 국고보조금_아이돌봄지원 운영보조금</t>
    <phoneticPr fontId="11" type="noConversion"/>
  </si>
  <si>
    <t>4분기 시도보조금_아이돌봄지원 운영보조금</t>
    <phoneticPr fontId="11" type="noConversion"/>
  </si>
  <si>
    <t>4분기 시도보조금_아이돌봄지원 카드정부보조금</t>
    <phoneticPr fontId="11" type="noConversion"/>
  </si>
  <si>
    <t>4분기 시도보조금_아이돌봄_종사자수당 수입</t>
  </si>
  <si>
    <t>4분기 시군구보조금_아이돌봄지원 카드정부보조금</t>
    <phoneticPr fontId="11" type="noConversion"/>
  </si>
  <si>
    <t>4분기 시군구보조금_아이돌봄지원 운영보조금</t>
    <phoneticPr fontId="11" type="noConversion"/>
  </si>
  <si>
    <t>4분기 시군구보조금_아이돌봄_종사자수당 수입</t>
  </si>
  <si>
    <t xml:space="preserve">   - 팀원 4/5호봉</t>
    <phoneticPr fontId="10" type="noConversion"/>
  </si>
  <si>
    <t>ⅹ</t>
    <phoneticPr fontId="10" type="noConversion"/>
  </si>
  <si>
    <t>=</t>
    <phoneticPr fontId="10" type="noConversion"/>
  </si>
  <si>
    <t>건강가정</t>
    <phoneticPr fontId="11" type="noConversion"/>
  </si>
  <si>
    <t xml:space="preserve">   - 팀원 2호봉</t>
    <phoneticPr fontId="10" type="noConversion"/>
  </si>
  <si>
    <t xml:space="preserve">   - 팀원 2/3호봉</t>
    <phoneticPr fontId="10" type="noConversion"/>
  </si>
  <si>
    <t xml:space="preserve">   - 팀원 4/5호봉</t>
    <phoneticPr fontId="12" type="Hiragana"/>
  </si>
  <si>
    <t xml:space="preserve">   - 팀원1호봉</t>
    <phoneticPr fontId="12" type="Hiragana"/>
  </si>
  <si>
    <t xml:space="preserve">   - 서울가족학교(팀원 2/3호봉)</t>
    <phoneticPr fontId="12" type="Hiragana"/>
  </si>
  <si>
    <t>ⅹ</t>
    <phoneticPr fontId="12" type="Hiragana"/>
  </si>
  <si>
    <t>=</t>
    <phoneticPr fontId="12" type="Hiragana"/>
  </si>
  <si>
    <t xml:space="preserve"> - 자녀돌봄품앗이</t>
    <phoneticPr fontId="11" type="noConversion"/>
  </si>
  <si>
    <t>서울가족학교사업비</t>
    <phoneticPr fontId="43" type="noConversion"/>
  </si>
  <si>
    <t xml:space="preserve"> - 강사비</t>
    <phoneticPr fontId="43" type="noConversion"/>
  </si>
  <si>
    <t xml:space="preserve"> - 진행비</t>
    <phoneticPr fontId="11" type="noConversion"/>
  </si>
  <si>
    <t xml:space="preserve"> - 운영비</t>
    <phoneticPr fontId="11" type="noConversion"/>
  </si>
  <si>
    <t xml:space="preserve"> - 돌보미관리비_보험료_배상보험료</t>
    <phoneticPr fontId="43" type="noConversion"/>
  </si>
  <si>
    <t xml:space="preserve"> - 돌보미관리비_보험료_4대보험료</t>
    <phoneticPr fontId="11" type="noConversion"/>
  </si>
  <si>
    <t xml:space="preserve"> - 돌보미관리비_보험료_퇴직적립금</t>
    <phoneticPr fontId="11" type="noConversion"/>
  </si>
  <si>
    <t xml:space="preserve"> - 돌보미관리비_현장실습</t>
    <phoneticPr fontId="11" type="noConversion"/>
  </si>
  <si>
    <t xml:space="preserve"> - 돌보미관리비_교육비</t>
    <phoneticPr fontId="11" type="noConversion"/>
  </si>
  <si>
    <t xml:space="preserve"> - 돌보미관리비_관리수당</t>
    <phoneticPr fontId="11" type="noConversion"/>
  </si>
  <si>
    <t xml:space="preserve"> - 돌보미관리비_노무관리경비</t>
    <phoneticPr fontId="11" type="noConversion"/>
  </si>
  <si>
    <t xml:space="preserve"> - 돌보미관리비_아이돌보미워크숍</t>
    <phoneticPr fontId="11" type="noConversion"/>
  </si>
  <si>
    <t xml:space="preserve"> - 돌보미관리비_아동학대예방특별교육</t>
    <phoneticPr fontId="11" type="noConversion"/>
  </si>
  <si>
    <t xml:space="preserve"> - 아이돌봄수당_활동수당</t>
    <phoneticPr fontId="11" type="noConversion"/>
  </si>
  <si>
    <t xml:space="preserve"> - 아이돌봄수당_명절상여금</t>
    <phoneticPr fontId="11" type="noConversion"/>
  </si>
  <si>
    <t xml:space="preserve"> - 아이돌봄수당_취소수수료</t>
    <phoneticPr fontId="11" type="noConversion"/>
  </si>
  <si>
    <t xml:space="preserve"> - 아이돌봄수당_유급휴일수당</t>
    <phoneticPr fontId="11" type="noConversion"/>
  </si>
  <si>
    <t xml:space="preserve"> - 아이돌봄수당_기관파견수당</t>
    <phoneticPr fontId="11" type="noConversion"/>
  </si>
  <si>
    <t xml:space="preserve"> - 아이돌봄수당_면접비</t>
    <phoneticPr fontId="11" type="noConversion"/>
  </si>
  <si>
    <t xml:space="preserve"> - 아이돌봄수당_연장근로수당</t>
    <phoneticPr fontId="11" type="noConversion"/>
  </si>
  <si>
    <t xml:space="preserve"> - 아이돌봄수당_주휴수당</t>
    <phoneticPr fontId="11" type="noConversion"/>
  </si>
  <si>
    <t xml:space="preserve"> - 아이돌봄수당_연차유급휴가수당</t>
    <phoneticPr fontId="11" type="noConversion"/>
  </si>
  <si>
    <t xml:space="preserve"> - 아이돌봄수당_연차미사용휴가수당</t>
    <phoneticPr fontId="11" type="noConversion"/>
  </si>
  <si>
    <t xml:space="preserve"> - 아이돌봄수당_영아종일제추가수당</t>
    <phoneticPr fontId="11" type="noConversion"/>
  </si>
  <si>
    <t xml:space="preserve"> - 아이돌봄수당_심야수당</t>
    <phoneticPr fontId="11" type="noConversion"/>
  </si>
  <si>
    <t xml:space="preserve"> - 아이돌봄수당_휴일수당</t>
    <phoneticPr fontId="11" type="noConversion"/>
  </si>
  <si>
    <t xml:space="preserve"> - 한부모가정지원금</t>
    <phoneticPr fontId="11" type="noConversion"/>
  </si>
  <si>
    <t xml:space="preserve"> - 행정부대경비_업무추진비</t>
    <phoneticPr fontId="11" type="noConversion"/>
  </si>
  <si>
    <t xml:space="preserve"> - 행정부대경비_여비</t>
    <phoneticPr fontId="11" type="noConversion"/>
  </si>
  <si>
    <t xml:space="preserve"> - 행정부대경비_일반수용비</t>
    <phoneticPr fontId="11" type="noConversion"/>
  </si>
  <si>
    <t xml:space="preserve"> - 행정부대경비_공과금제세</t>
    <phoneticPr fontId="11" type="noConversion"/>
  </si>
  <si>
    <t xml:space="preserve"> - 행정부대경비_특근매식비</t>
    <phoneticPr fontId="11" type="noConversion"/>
  </si>
  <si>
    <t xml:space="preserve"> - 인건비_급여</t>
    <phoneticPr fontId="11" type="noConversion"/>
  </si>
  <si>
    <t xml:space="preserve"> - 인건비_4대보험료</t>
    <phoneticPr fontId="11" type="noConversion"/>
  </si>
  <si>
    <t xml:space="preserve"> - 인건비_퇴직적립금</t>
    <phoneticPr fontId="11" type="noConversion"/>
  </si>
  <si>
    <t xml:space="preserve"> - 인건비_추가수당</t>
    <phoneticPr fontId="11" type="noConversion"/>
  </si>
  <si>
    <t xml:space="preserve"> - 인건비_연장근로수당</t>
    <phoneticPr fontId="11" type="noConversion"/>
  </si>
  <si>
    <t xml:space="preserve"> - 인건비_명절상여금</t>
    <phoneticPr fontId="11" type="noConversion"/>
  </si>
  <si>
    <t xml:space="preserve"> - 인건비_종사자수당</t>
    <phoneticPr fontId="11" type="noConversion"/>
  </si>
  <si>
    <t xml:space="preserve"> - 인건비_회계수당</t>
    <phoneticPr fontId="11" type="noConversion"/>
  </si>
  <si>
    <t xml:space="preserve"> - 인건비_직책수당</t>
    <phoneticPr fontId="11" type="noConversion"/>
  </si>
  <si>
    <t xml:space="preserve"> - 인건비_기타복리후생비</t>
    <phoneticPr fontId="11" type="noConversion"/>
  </si>
  <si>
    <t xml:space="preserve"> - 인터넷사용료</t>
  </si>
  <si>
    <t xml:space="preserve"> - 화재보험료</t>
  </si>
  <si>
    <t>잡지출</t>
    <phoneticPr fontId="43" type="noConversion"/>
  </si>
  <si>
    <t xml:space="preserve"> - 아이돌봄서비스 본인부담금 환급</t>
    <phoneticPr fontId="11" type="noConversion"/>
  </si>
  <si>
    <t xml:space="preserve"> - 보조금 이월금</t>
    <phoneticPr fontId="11" type="noConversion"/>
  </si>
  <si>
    <t>예산액(A)</t>
    <phoneticPr fontId="8" type="noConversion"/>
  </si>
  <si>
    <t>결산액(B)</t>
    <phoneticPr fontId="8" type="noConversion"/>
  </si>
  <si>
    <t>증감액(B-A)</t>
    <phoneticPr fontId="11" type="noConversion"/>
  </si>
  <si>
    <t xml:space="preserve">   소   계</t>
    <phoneticPr fontId="10" type="noConversion"/>
  </si>
  <si>
    <t>소   계</t>
    <phoneticPr fontId="8" type="noConversion"/>
  </si>
  <si>
    <t>자부담</t>
    <phoneticPr fontId="10" type="noConversion"/>
  </si>
  <si>
    <r>
      <t xml:space="preserve">2019년 </t>
    </r>
    <r>
      <rPr>
        <b/>
        <sz val="20"/>
        <rFont val="맑은 고딕"/>
        <family val="3"/>
        <charset val="129"/>
      </rPr>
      <t xml:space="preserve">노원구건강가정·다문화가족지원센터 </t>
    </r>
    <r>
      <rPr>
        <b/>
        <sz val="20"/>
        <rFont val="맑은 고딕"/>
        <family val="3"/>
        <charset val="129"/>
        <scheme val="minor"/>
      </rPr>
      <t>세입 · 세출 결산 총괄표</t>
    </r>
    <phoneticPr fontId="11" type="noConversion"/>
  </si>
  <si>
    <t xml:space="preserve"> 후원금수입</t>
    <phoneticPr fontId="10" type="noConversion"/>
  </si>
  <si>
    <t xml:space="preserve"> 국고보조금수입</t>
    <phoneticPr fontId="11" type="noConversion"/>
  </si>
  <si>
    <t xml:space="preserve"> 시도보조금수입</t>
    <phoneticPr fontId="11" type="noConversion"/>
  </si>
  <si>
    <t xml:space="preserve"> 시군구보조금수입</t>
    <phoneticPr fontId="11" type="noConversion"/>
  </si>
  <si>
    <t xml:space="preserve"> 기타보조금수입</t>
    <phoneticPr fontId="11" type="noConversion"/>
  </si>
  <si>
    <t xml:space="preserve"> 지정후원금수입</t>
    <phoneticPr fontId="11" type="noConversion"/>
  </si>
  <si>
    <t xml:space="preserve"> 비지정후원금수입</t>
    <phoneticPr fontId="11" type="noConversion"/>
  </si>
  <si>
    <t xml:space="preserve"> 이월금</t>
    <phoneticPr fontId="11" type="noConversion"/>
  </si>
  <si>
    <t xml:space="preserve"> 가족사업비</t>
    <phoneticPr fontId="8" type="noConversion"/>
  </si>
  <si>
    <t xml:space="preserve"> 다문화가족특성화사업비</t>
    <phoneticPr fontId="8" type="noConversion"/>
  </si>
  <si>
    <t xml:space="preserve"> 비상용생리대비치사업비</t>
    <phoneticPr fontId="8" type="noConversion"/>
  </si>
  <si>
    <t xml:space="preserve"> 다문화가족교류소통공간사업비</t>
    <phoneticPr fontId="11" type="noConversion"/>
  </si>
  <si>
    <t xml:space="preserve"> 공동육아나눔터사업비</t>
    <phoneticPr fontId="11" type="noConversion"/>
  </si>
  <si>
    <t xml:space="preserve"> 서울가족학교사업비</t>
    <phoneticPr fontId="11" type="noConversion"/>
  </si>
  <si>
    <t xml:space="preserve"> 아이돌봄지원사업비</t>
    <phoneticPr fontId="11" type="noConversion"/>
  </si>
  <si>
    <t xml:space="preserve"> 예비비및기타</t>
    <phoneticPr fontId="8" type="noConversion"/>
  </si>
  <si>
    <t xml:space="preserve"> 예비비및기타</t>
    <phoneticPr fontId="11" type="noConversion"/>
  </si>
  <si>
    <t xml:space="preserve"> 차기이월금</t>
    <phoneticPr fontId="11" type="noConversion"/>
  </si>
  <si>
    <t>특근매식비 
증가</t>
    <phoneticPr fontId="11" type="noConversion"/>
  </si>
  <si>
    <t>전신전화료,
 도시가스요금 등 감소</t>
    <phoneticPr fontId="11" type="noConversion"/>
  </si>
  <si>
    <t>사무용품비, 
인쇄비, 소규모수선비 등 증가</t>
    <phoneticPr fontId="11" type="noConversion"/>
  </si>
  <si>
    <t>수용비및수수료</t>
    <phoneticPr fontId="11" type="noConversion"/>
  </si>
  <si>
    <t>회의비 감소</t>
    <phoneticPr fontId="11" type="noConversion"/>
  </si>
  <si>
    <t>기관운영비 
증가</t>
    <phoneticPr fontId="11" type="noConversion"/>
  </si>
  <si>
    <t>2분기 시군구보조금_아이돌봄지원 운영보조금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</si>
</sst>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 "/>
    <numFmt numFmtId="177" formatCode="#,##0_);[Red]\(#,##0\)"/>
    <numFmt numFmtId="178" formatCode="#,##0&quot;원&quot;"/>
    <numFmt numFmtId="179" formatCode="#,##0&quot;회&quot;"/>
    <numFmt numFmtId="180" formatCode="#,##0&quot;월&quot;"/>
    <numFmt numFmtId="181" formatCode="#,##0&quot;명&quot;"/>
    <numFmt numFmtId="182" formatCode="#,##0&quot;분기&quot;"/>
    <numFmt numFmtId="183" formatCode="#,##0.00_ "/>
    <numFmt numFmtId="184" formatCode="0.000%"/>
    <numFmt numFmtId="185" formatCode="0.0%"/>
  </numFmts>
  <fonts count="59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/>
      <sz val="20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b/>
      <sz val="8"/>
      <color theme="1"/>
      <name val="굴림"/>
      <family val="3"/>
      <charset val="129"/>
    </font>
    <font>
      <sz val="8"/>
      <color rgb="FF000000"/>
      <name val="굴림"/>
      <family val="3"/>
      <charset val="129"/>
    </font>
    <font>
      <sz val="8"/>
      <name val="굴림"/>
      <family val="3"/>
      <charset val="129"/>
    </font>
    <font>
      <sz val="8"/>
      <color theme="1"/>
      <name val="굴림"/>
      <family val="3"/>
      <charset val="129"/>
    </font>
    <font>
      <b/>
      <sz val="8"/>
      <name val="굴림"/>
      <family val="3"/>
      <charset val="129"/>
    </font>
    <font>
      <sz val="11"/>
      <color theme="1"/>
      <name val="바탕"/>
      <family val="1"/>
      <charset val="129"/>
    </font>
    <font>
      <sz val="8"/>
      <color rgb="FFFF0000"/>
      <name val="굴림"/>
      <family val="3"/>
      <charset val="129"/>
    </font>
    <font>
      <sz val="10"/>
      <name val="굴림"/>
      <family val="3"/>
      <charset val="129"/>
    </font>
    <font>
      <b/>
      <sz val="8"/>
      <color rgb="FFFF0000"/>
      <name val="굴림"/>
      <family val="3"/>
      <charset val="129"/>
    </font>
    <font>
      <b/>
      <u/>
      <sz val="20"/>
      <name val="굴림"/>
      <family val="3"/>
      <charset val="129"/>
    </font>
    <font>
      <sz val="11"/>
      <name val="맑은 고딕"/>
      <family val="3"/>
      <charset val="129"/>
      <scheme val="minor"/>
    </font>
    <font>
      <sz val="11"/>
      <name val="굴ㄹ미"/>
      <family val="3"/>
      <charset val="129"/>
    </font>
    <font>
      <sz val="8"/>
      <name val="굴ㄹ미"/>
      <family val="3"/>
      <charset val="129"/>
    </font>
    <font>
      <b/>
      <sz val="20"/>
      <name val="맑은 고딕"/>
      <family val="3"/>
      <charset val="129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50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horizontal="center" vertical="center"/>
    </xf>
    <xf numFmtId="0" fontId="15" fillId="0" borderId="0">
      <alignment horizontal="right" vertical="center"/>
    </xf>
    <xf numFmtId="0" fontId="12" fillId="0" borderId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6" borderId="43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7" fillId="8" borderId="47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7" borderId="46" applyNumberFormat="0" applyAlignment="0" applyProtection="0">
      <alignment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0" fillId="0" borderId="45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27" fillId="5" borderId="43" applyNumberFormat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8" fillId="6" borderId="44" applyNumberFormat="0" applyAlignment="0" applyProtection="0">
      <alignment vertical="center"/>
    </xf>
    <xf numFmtId="0" fontId="3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47" applyNumberFormat="0" applyFont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47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47" applyNumberFormat="0" applyFont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65">
    <xf numFmtId="0" fontId="0" fillId="0" borderId="0" xfId="0">
      <alignment vertical="center"/>
    </xf>
    <xf numFmtId="0" fontId="0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41" fontId="16" fillId="0" borderId="9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left" vertical="center"/>
    </xf>
    <xf numFmtId="41" fontId="14" fillId="0" borderId="6" xfId="1" applyFont="1" applyFill="1" applyBorder="1" applyAlignment="1">
      <alignment horizontal="left" vertical="center"/>
    </xf>
    <xf numFmtId="41" fontId="14" fillId="0" borderId="1" xfId="1" applyFont="1" applyFill="1" applyBorder="1" applyAlignment="1">
      <alignment horizontal="center" vertical="center"/>
    </xf>
    <xf numFmtId="41" fontId="14" fillId="0" borderId="6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right" vertical="center"/>
    </xf>
    <xf numFmtId="41" fontId="14" fillId="0" borderId="1" xfId="1" applyFont="1" applyFill="1" applyBorder="1" applyAlignment="1">
      <alignment vertical="center"/>
    </xf>
    <xf numFmtId="41" fontId="14" fillId="0" borderId="6" xfId="1" applyFont="1" applyFill="1" applyBorder="1" applyAlignment="1">
      <alignment vertical="center"/>
    </xf>
    <xf numFmtId="0" fontId="38" fillId="0" borderId="0" xfId="0" applyFont="1">
      <alignment vertical="center"/>
    </xf>
    <xf numFmtId="41" fontId="39" fillId="0" borderId="1" xfId="3" applyFont="1" applyBorder="1">
      <alignment vertical="center"/>
    </xf>
    <xf numFmtId="41" fontId="0" fillId="0" borderId="0" xfId="3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41" fontId="39" fillId="0" borderId="1" xfId="3" applyFont="1" applyBorder="1" applyAlignment="1">
      <alignment horizontal="center" vertical="center"/>
    </xf>
    <xf numFmtId="41" fontId="39" fillId="0" borderId="24" xfId="3" applyFont="1" applyBorder="1" applyAlignment="1">
      <alignment horizontal="center" vertical="center"/>
    </xf>
    <xf numFmtId="41" fontId="39" fillId="0" borderId="6" xfId="3" applyFont="1" applyBorder="1">
      <alignment vertical="center"/>
    </xf>
    <xf numFmtId="41" fontId="39" fillId="34" borderId="1" xfId="3" applyFont="1" applyFill="1" applyBorder="1" applyAlignment="1">
      <alignment horizontal="center" vertical="center"/>
    </xf>
    <xf numFmtId="41" fontId="19" fillId="33" borderId="17" xfId="3" applyFont="1" applyFill="1" applyBorder="1" applyAlignment="1">
      <alignment horizontal="center" vertical="center" wrapText="1"/>
    </xf>
    <xf numFmtId="41" fontId="0" fillId="0" borderId="0" xfId="3" applyFont="1">
      <alignment vertical="center"/>
    </xf>
    <xf numFmtId="0" fontId="39" fillId="34" borderId="1" xfId="0" applyFont="1" applyFill="1" applyBorder="1" applyAlignment="1">
      <alignment horizontal="center" vertical="center"/>
    </xf>
    <xf numFmtId="41" fontId="39" fillId="35" borderId="1" xfId="3" applyFont="1" applyFill="1" applyBorder="1" applyAlignment="1">
      <alignment horizontal="center" vertical="center"/>
    </xf>
    <xf numFmtId="41" fontId="14" fillId="36" borderId="1" xfId="1" applyFont="1" applyFill="1" applyBorder="1" applyAlignment="1">
      <alignment horizontal="center" vertical="center"/>
    </xf>
    <xf numFmtId="41" fontId="14" fillId="36" borderId="6" xfId="1" applyFont="1" applyFill="1" applyBorder="1" applyAlignment="1">
      <alignment horizontal="center" vertical="center"/>
    </xf>
    <xf numFmtId="0" fontId="44" fillId="0" borderId="0" xfId="61" applyFont="1" applyAlignment="1">
      <alignment horizontal="center" vertical="center"/>
    </xf>
    <xf numFmtId="41" fontId="44" fillId="0" borderId="0" xfId="62" applyFont="1" applyAlignment="1">
      <alignment horizontal="center" vertical="center"/>
    </xf>
    <xf numFmtId="0" fontId="44" fillId="0" borderId="0" xfId="61" applyFont="1" applyAlignment="1">
      <alignment horizontal="right" vertical="center"/>
    </xf>
    <xf numFmtId="41" fontId="45" fillId="0" borderId="1" xfId="62" applyFont="1" applyBorder="1" applyAlignment="1">
      <alignment horizontal="center" vertical="center"/>
    </xf>
    <xf numFmtId="41" fontId="47" fillId="0" borderId="18" xfId="1" applyFont="1" applyFill="1" applyBorder="1" applyAlignment="1">
      <alignment horizontal="center" vertical="center"/>
    </xf>
    <xf numFmtId="0" fontId="48" fillId="0" borderId="18" xfId="61" applyFont="1" applyFill="1" applyBorder="1" applyAlignment="1">
      <alignment horizontal="center" vertical="center" shrinkToFit="1"/>
    </xf>
    <xf numFmtId="0" fontId="48" fillId="0" borderId="1" xfId="61" applyFont="1" applyBorder="1" applyAlignment="1">
      <alignment horizontal="center" vertical="center"/>
    </xf>
    <xf numFmtId="0" fontId="50" fillId="0" borderId="0" xfId="61" applyFont="1" applyAlignment="1">
      <alignment horizontal="center" vertical="center"/>
    </xf>
    <xf numFmtId="41" fontId="50" fillId="0" borderId="0" xfId="62" applyFont="1" applyAlignment="1">
      <alignment horizontal="center" vertical="center"/>
    </xf>
    <xf numFmtId="0" fontId="47" fillId="0" borderId="21" xfId="61" applyFont="1" applyFill="1" applyBorder="1" applyAlignment="1">
      <alignment horizontal="left" vertical="center" shrinkToFit="1"/>
    </xf>
    <xf numFmtId="178" fontId="47" fillId="0" borderId="20" xfId="61" applyNumberFormat="1" applyFont="1" applyFill="1" applyBorder="1" applyAlignment="1">
      <alignment horizontal="right" vertical="center" shrinkToFit="1"/>
    </xf>
    <xf numFmtId="0" fontId="47" fillId="0" borderId="20" xfId="61" applyFont="1" applyFill="1" applyBorder="1" applyAlignment="1">
      <alignment horizontal="right" vertical="center" shrinkToFit="1"/>
    </xf>
    <xf numFmtId="178" fontId="47" fillId="0" borderId="17" xfId="61" applyNumberFormat="1" applyFont="1" applyFill="1" applyBorder="1" applyAlignment="1">
      <alignment horizontal="right" vertical="center" shrinkToFit="1"/>
    </xf>
    <xf numFmtId="0" fontId="47" fillId="0" borderId="51" xfId="61" applyFont="1" applyFill="1" applyBorder="1" applyAlignment="1">
      <alignment horizontal="left" vertical="center" shrinkToFit="1"/>
    </xf>
    <xf numFmtId="178" fontId="47" fillId="0" borderId="0" xfId="61" applyNumberFormat="1" applyFont="1" applyFill="1" applyBorder="1" applyAlignment="1">
      <alignment horizontal="right" vertical="center" shrinkToFit="1"/>
    </xf>
    <xf numFmtId="0" fontId="47" fillId="0" borderId="0" xfId="61" applyFont="1" applyFill="1" applyBorder="1" applyAlignment="1">
      <alignment horizontal="right" vertical="center" shrinkToFit="1"/>
    </xf>
    <xf numFmtId="179" fontId="47" fillId="0" borderId="0" xfId="61" applyNumberFormat="1" applyFont="1" applyFill="1" applyBorder="1" applyAlignment="1">
      <alignment horizontal="right" vertical="center" shrinkToFit="1"/>
    </xf>
    <xf numFmtId="178" fontId="47" fillId="0" borderId="52" xfId="61" applyNumberFormat="1" applyFont="1" applyFill="1" applyBorder="1" applyAlignment="1">
      <alignment horizontal="right" vertical="center" shrinkToFit="1"/>
    </xf>
    <xf numFmtId="0" fontId="48" fillId="0" borderId="15" xfId="61" applyFont="1" applyFill="1" applyBorder="1" applyAlignment="1">
      <alignment horizontal="center" vertical="center" shrinkToFit="1"/>
    </xf>
    <xf numFmtId="180" fontId="47" fillId="0" borderId="0" xfId="3" applyNumberFormat="1" applyFont="1" applyFill="1" applyBorder="1" applyAlignment="1">
      <alignment horizontal="right" vertical="center" shrinkToFit="1"/>
    </xf>
    <xf numFmtId="0" fontId="47" fillId="0" borderId="22" xfId="61" applyFont="1" applyFill="1" applyBorder="1" applyAlignment="1">
      <alignment horizontal="left" vertical="center" shrinkToFit="1"/>
    </xf>
    <xf numFmtId="178" fontId="47" fillId="0" borderId="36" xfId="61" applyNumberFormat="1" applyFont="1" applyFill="1" applyBorder="1" applyAlignment="1">
      <alignment horizontal="right" vertical="center" shrinkToFit="1"/>
    </xf>
    <xf numFmtId="0" fontId="47" fillId="0" borderId="36" xfId="61" applyFont="1" applyFill="1" applyBorder="1" applyAlignment="1">
      <alignment horizontal="right" vertical="center" shrinkToFit="1"/>
    </xf>
    <xf numFmtId="178" fontId="47" fillId="0" borderId="23" xfId="61" applyNumberFormat="1" applyFont="1" applyFill="1" applyBorder="1" applyAlignment="1">
      <alignment horizontal="right" vertical="center" shrinkToFit="1"/>
    </xf>
    <xf numFmtId="0" fontId="48" fillId="0" borderId="10" xfId="61" applyFont="1" applyFill="1" applyBorder="1" applyAlignment="1">
      <alignment horizontal="center" vertical="center" shrinkToFit="1"/>
    </xf>
    <xf numFmtId="181" fontId="47" fillId="0" borderId="20" xfId="61" applyNumberFormat="1" applyFont="1" applyFill="1" applyBorder="1" applyAlignment="1">
      <alignment horizontal="right" vertical="center" shrinkToFit="1"/>
    </xf>
    <xf numFmtId="181" fontId="47" fillId="0" borderId="0" xfId="61" applyNumberFormat="1" applyFont="1" applyFill="1" applyBorder="1" applyAlignment="1">
      <alignment horizontal="right" vertical="center" shrinkToFit="1"/>
    </xf>
    <xf numFmtId="181" fontId="47" fillId="0" borderId="36" xfId="61" applyNumberFormat="1" applyFont="1" applyFill="1" applyBorder="1" applyAlignment="1">
      <alignment horizontal="right" vertical="center" shrinkToFit="1"/>
    </xf>
    <xf numFmtId="0" fontId="48" fillId="0" borderId="24" xfId="61" applyFont="1" applyBorder="1" applyAlignment="1">
      <alignment horizontal="center" vertical="center"/>
    </xf>
    <xf numFmtId="0" fontId="48" fillId="0" borderId="37" xfId="61" applyFont="1" applyBorder="1" applyAlignment="1">
      <alignment horizontal="right" vertical="center"/>
    </xf>
    <xf numFmtId="0" fontId="48" fillId="0" borderId="25" xfId="61" applyFont="1" applyBorder="1" applyAlignment="1">
      <alignment horizontal="center" vertical="center"/>
    </xf>
    <xf numFmtId="0" fontId="50" fillId="0" borderId="0" xfId="6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5" fillId="0" borderId="1" xfId="64" applyFont="1" applyBorder="1" applyAlignment="1">
      <alignment horizontal="center" vertical="center"/>
    </xf>
    <xf numFmtId="0" fontId="46" fillId="0" borderId="57" xfId="0" applyFont="1" applyFill="1" applyBorder="1" applyAlignment="1">
      <alignment horizontal="center" vertical="center" wrapText="1"/>
    </xf>
    <xf numFmtId="0" fontId="44" fillId="0" borderId="0" xfId="64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9" fontId="51" fillId="0" borderId="0" xfId="61" applyNumberFormat="1" applyFont="1" applyFill="1" applyBorder="1" applyAlignment="1">
      <alignment horizontal="right" vertical="center" shrinkToFit="1"/>
    </xf>
    <xf numFmtId="0" fontId="47" fillId="0" borderId="18" xfId="61" applyFont="1" applyFill="1" applyBorder="1" applyAlignment="1">
      <alignment horizontal="center" vertical="center" shrinkToFit="1"/>
    </xf>
    <xf numFmtId="0" fontId="47" fillId="0" borderId="15" xfId="61" applyFont="1" applyFill="1" applyBorder="1" applyAlignment="1">
      <alignment horizontal="center" vertical="center" shrinkToFit="1"/>
    </xf>
    <xf numFmtId="0" fontId="47" fillId="0" borderId="10" xfId="61" applyFont="1" applyFill="1" applyBorder="1" applyAlignment="1">
      <alignment horizontal="center" vertical="center" shrinkToFit="1"/>
    </xf>
    <xf numFmtId="179" fontId="51" fillId="0" borderId="20" xfId="61" applyNumberFormat="1" applyFont="1" applyFill="1" applyBorder="1" applyAlignment="1">
      <alignment horizontal="right" vertical="center" shrinkToFit="1"/>
    </xf>
    <xf numFmtId="41" fontId="53" fillId="0" borderId="25" xfId="1" applyFont="1" applyBorder="1" applyAlignment="1">
      <alignment horizontal="right" vertical="center"/>
    </xf>
    <xf numFmtId="41" fontId="53" fillId="0" borderId="24" xfId="65" applyFont="1" applyBorder="1" applyAlignment="1">
      <alignment horizontal="left" vertical="center"/>
    </xf>
    <xf numFmtId="0" fontId="53" fillId="0" borderId="1" xfId="64" applyFont="1" applyBorder="1" applyAlignment="1">
      <alignment horizontal="center" vertical="center"/>
    </xf>
    <xf numFmtId="41" fontId="39" fillId="34" borderId="6" xfId="3" applyFont="1" applyFill="1" applyBorder="1" applyAlignment="1">
      <alignment horizontal="center" vertical="center"/>
    </xf>
    <xf numFmtId="41" fontId="39" fillId="35" borderId="6" xfId="3" applyFont="1" applyFill="1" applyBorder="1" applyAlignment="1">
      <alignment horizontal="center" vertical="center"/>
    </xf>
    <xf numFmtId="41" fontId="19" fillId="33" borderId="61" xfId="3" applyFont="1" applyFill="1" applyBorder="1" applyAlignment="1">
      <alignment horizontal="center" vertical="center" wrapText="1"/>
    </xf>
    <xf numFmtId="41" fontId="19" fillId="33" borderId="9" xfId="3" applyFont="1" applyFill="1" applyBorder="1" applyAlignment="1">
      <alignment horizontal="center" vertical="center" wrapText="1"/>
    </xf>
    <xf numFmtId="41" fontId="19" fillId="33" borderId="62" xfId="3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41" fontId="39" fillId="0" borderId="10" xfId="3" applyFont="1" applyBorder="1" applyAlignment="1">
      <alignment horizontal="center" vertical="center"/>
    </xf>
    <xf numFmtId="41" fontId="39" fillId="0" borderId="10" xfId="3" applyFont="1" applyBorder="1">
      <alignment vertical="center"/>
    </xf>
    <xf numFmtId="41" fontId="39" fillId="0" borderId="22" xfId="3" applyFont="1" applyBorder="1" applyAlignment="1">
      <alignment horizontal="center" vertical="center"/>
    </xf>
    <xf numFmtId="41" fontId="39" fillId="0" borderId="13" xfId="3" applyFont="1" applyBorder="1">
      <alignment vertical="center"/>
    </xf>
    <xf numFmtId="0" fontId="0" fillId="0" borderId="0" xfId="0" applyFont="1" applyBorder="1">
      <alignment vertical="center"/>
    </xf>
    <xf numFmtId="41" fontId="47" fillId="0" borderId="1" xfId="1" applyFont="1" applyBorder="1" applyAlignment="1">
      <alignment horizontal="center" vertical="center" shrinkToFit="1"/>
    </xf>
    <xf numFmtId="178" fontId="47" fillId="0" borderId="25" xfId="1" applyNumberFormat="1" applyFont="1" applyBorder="1" applyAlignment="1">
      <alignment horizontal="right" vertical="center"/>
    </xf>
    <xf numFmtId="0" fontId="47" fillId="0" borderId="18" xfId="67" applyFont="1" applyBorder="1" applyAlignment="1">
      <alignment horizontal="center" vertical="center"/>
    </xf>
    <xf numFmtId="49" fontId="47" fillId="0" borderId="21" xfId="68" applyNumberFormat="1" applyFont="1" applyBorder="1" applyAlignment="1">
      <alignment horizontal="left" vertical="center" wrapText="1"/>
    </xf>
    <xf numFmtId="178" fontId="47" fillId="0" borderId="17" xfId="1" applyNumberFormat="1" applyFont="1" applyBorder="1" applyAlignment="1">
      <alignment horizontal="right" vertical="center" wrapText="1"/>
    </xf>
    <xf numFmtId="0" fontId="47" fillId="0" borderId="15" xfId="67" applyFont="1" applyBorder="1" applyAlignment="1">
      <alignment horizontal="center" vertical="center"/>
    </xf>
    <xf numFmtId="41" fontId="47" fillId="0" borderId="15" xfId="68" applyFont="1" applyBorder="1" applyAlignment="1">
      <alignment horizontal="center" vertical="center"/>
    </xf>
    <xf numFmtId="49" fontId="47" fillId="0" borderId="51" xfId="68" applyNumberFormat="1" applyFont="1" applyBorder="1" applyAlignment="1">
      <alignment horizontal="left" vertical="center" wrapText="1"/>
    </xf>
    <xf numFmtId="178" fontId="47" fillId="0" borderId="52" xfId="1" applyNumberFormat="1" applyFont="1" applyBorder="1" applyAlignment="1">
      <alignment horizontal="right" vertical="center" wrapText="1"/>
    </xf>
    <xf numFmtId="0" fontId="47" fillId="0" borderId="10" xfId="67" applyFont="1" applyBorder="1" applyAlignment="1">
      <alignment horizontal="center" vertical="center"/>
    </xf>
    <xf numFmtId="41" fontId="47" fillId="0" borderId="10" xfId="68" applyFont="1" applyBorder="1" applyAlignment="1">
      <alignment horizontal="center" vertical="center"/>
    </xf>
    <xf numFmtId="49" fontId="47" fillId="0" borderId="22" xfId="68" applyNumberFormat="1" applyFont="1" applyBorder="1" applyAlignment="1">
      <alignment horizontal="left" vertical="center" wrapText="1"/>
    </xf>
    <xf numFmtId="178" fontId="47" fillId="0" borderId="23" xfId="1" applyNumberFormat="1" applyFont="1" applyBorder="1" applyAlignment="1">
      <alignment horizontal="right" vertical="center" wrapText="1"/>
    </xf>
    <xf numFmtId="41" fontId="47" fillId="0" borderId="15" xfId="1" applyFont="1" applyBorder="1" applyAlignment="1">
      <alignment horizontal="center" vertical="center" shrinkToFit="1"/>
    </xf>
    <xf numFmtId="49" fontId="47" fillId="0" borderId="36" xfId="68" applyNumberFormat="1" applyFont="1" applyBorder="1" applyAlignment="1">
      <alignment horizontal="left" vertical="center" wrapText="1"/>
    </xf>
    <xf numFmtId="49" fontId="47" fillId="0" borderId="0" xfId="68" applyNumberFormat="1" applyFont="1" applyBorder="1" applyAlignment="1">
      <alignment horizontal="left" vertical="center" wrapText="1"/>
    </xf>
    <xf numFmtId="178" fontId="47" fillId="0" borderId="0" xfId="1" applyNumberFormat="1" applyFont="1" applyBorder="1" applyAlignment="1">
      <alignment horizontal="right" vertical="center" wrapText="1"/>
    </xf>
    <xf numFmtId="0" fontId="47" fillId="0" borderId="1" xfId="64" applyFont="1" applyBorder="1" applyAlignment="1">
      <alignment horizontal="center" vertical="center" shrinkToFit="1"/>
    </xf>
    <xf numFmtId="49" fontId="47" fillId="0" borderId="24" xfId="65" applyNumberFormat="1" applyFont="1" applyBorder="1" applyAlignment="1">
      <alignment vertical="center" shrinkToFit="1"/>
    </xf>
    <xf numFmtId="178" fontId="47" fillId="0" borderId="25" xfId="1" applyNumberFormat="1" applyFont="1" applyBorder="1" applyAlignment="1">
      <alignment horizontal="right" vertical="center" shrinkToFit="1"/>
    </xf>
    <xf numFmtId="0" fontId="52" fillId="0" borderId="0" xfId="67" applyFont="1" applyAlignment="1">
      <alignment horizontal="center" vertical="center"/>
    </xf>
    <xf numFmtId="41" fontId="52" fillId="0" borderId="0" xfId="68" applyFont="1" applyAlignment="1">
      <alignment horizontal="center" vertical="center"/>
    </xf>
    <xf numFmtId="41" fontId="52" fillId="0" borderId="0" xfId="1" applyFont="1" applyAlignment="1">
      <alignment horizontal="left" vertical="center"/>
    </xf>
    <xf numFmtId="41" fontId="49" fillId="0" borderId="1" xfId="68" applyFont="1" applyBorder="1" applyAlignment="1">
      <alignment horizontal="center" vertical="center"/>
    </xf>
    <xf numFmtId="0" fontId="47" fillId="0" borderId="1" xfId="67" applyFont="1" applyBorder="1" applyAlignment="1">
      <alignment horizontal="center" vertical="center"/>
    </xf>
    <xf numFmtId="41" fontId="49" fillId="0" borderId="24" xfId="68" applyFont="1" applyBorder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41" fontId="55" fillId="0" borderId="0" xfId="1" applyFont="1">
      <alignment vertical="center"/>
    </xf>
    <xf numFmtId="0" fontId="52" fillId="0" borderId="0" xfId="64" applyFont="1" applyAlignment="1">
      <alignment horizontal="center" vertical="center"/>
    </xf>
    <xf numFmtId="41" fontId="52" fillId="0" borderId="0" xfId="65" applyFont="1" applyAlignment="1">
      <alignment horizontal="center" vertical="center"/>
    </xf>
    <xf numFmtId="41" fontId="52" fillId="0" borderId="0" xfId="65" applyFont="1" applyAlignment="1">
      <alignment horizontal="left" vertical="center"/>
    </xf>
    <xf numFmtId="0" fontId="52" fillId="0" borderId="0" xfId="64" applyFont="1" applyAlignment="1">
      <alignment horizontal="left" vertical="center"/>
    </xf>
    <xf numFmtId="41" fontId="49" fillId="0" borderId="1" xfId="65" applyFont="1" applyBorder="1" applyAlignment="1">
      <alignment horizontal="center" vertical="center"/>
    </xf>
    <xf numFmtId="0" fontId="47" fillId="0" borderId="18" xfId="64" applyFont="1" applyBorder="1" applyAlignment="1">
      <alignment horizontal="center" vertical="center" shrinkToFit="1"/>
    </xf>
    <xf numFmtId="49" fontId="47" fillId="0" borderId="21" xfId="65" applyNumberFormat="1" applyFont="1" applyBorder="1" applyAlignment="1">
      <alignment vertical="center" shrinkToFit="1"/>
    </xf>
    <xf numFmtId="178" fontId="47" fillId="0" borderId="17" xfId="1" applyNumberFormat="1" applyFont="1" applyBorder="1" applyAlignment="1">
      <alignment horizontal="right" vertical="center" shrinkToFit="1"/>
    </xf>
    <xf numFmtId="0" fontId="47" fillId="0" borderId="15" xfId="64" applyFont="1" applyBorder="1" applyAlignment="1">
      <alignment horizontal="center" vertical="center" shrinkToFit="1"/>
    </xf>
    <xf numFmtId="0" fontId="47" fillId="0" borderId="10" xfId="64" applyFont="1" applyBorder="1" applyAlignment="1">
      <alignment horizontal="center" vertical="center" shrinkToFit="1"/>
    </xf>
    <xf numFmtId="41" fontId="47" fillId="0" borderId="10" xfId="1" applyFont="1" applyBorder="1" applyAlignment="1">
      <alignment horizontal="center" vertical="center" shrinkToFit="1"/>
    </xf>
    <xf numFmtId="49" fontId="47" fillId="0" borderId="22" xfId="65" applyNumberFormat="1" applyFont="1" applyBorder="1" applyAlignment="1">
      <alignment vertical="center" shrinkToFit="1"/>
    </xf>
    <xf numFmtId="178" fontId="47" fillId="0" borderId="23" xfId="1" applyNumberFormat="1" applyFont="1" applyBorder="1" applyAlignment="1">
      <alignment horizontal="right" vertical="center" shrinkToFit="1"/>
    </xf>
    <xf numFmtId="49" fontId="47" fillId="0" borderId="51" xfId="65" applyNumberFormat="1" applyFont="1" applyBorder="1" applyAlignment="1">
      <alignment vertical="center" shrinkToFit="1"/>
    </xf>
    <xf numFmtId="178" fontId="47" fillId="0" borderId="52" xfId="1" applyNumberFormat="1" applyFont="1" applyBorder="1" applyAlignment="1">
      <alignment horizontal="right" vertical="center" shrinkToFit="1"/>
    </xf>
    <xf numFmtId="41" fontId="49" fillId="0" borderId="1" xfId="1" applyFont="1" applyBorder="1" applyAlignment="1">
      <alignment horizontal="center" vertical="center"/>
    </xf>
    <xf numFmtId="0" fontId="47" fillId="0" borderId="18" xfId="67" applyFont="1" applyBorder="1" applyAlignment="1">
      <alignment horizontal="center" vertical="center" wrapText="1"/>
    </xf>
    <xf numFmtId="49" fontId="47" fillId="0" borderId="21" xfId="68" applyNumberFormat="1" applyFont="1" applyBorder="1" applyAlignment="1">
      <alignment horizontal="left" vertical="center"/>
    </xf>
    <xf numFmtId="178" fontId="47" fillId="0" borderId="17" xfId="1" applyNumberFormat="1" applyFont="1" applyBorder="1" applyAlignment="1">
      <alignment horizontal="right" vertical="center"/>
    </xf>
    <xf numFmtId="41" fontId="52" fillId="0" borderId="0" xfId="1" applyFont="1" applyAlignment="1">
      <alignment horizontal="center" vertical="center"/>
    </xf>
    <xf numFmtId="41" fontId="47" fillId="0" borderId="15" xfId="1" applyFont="1" applyBorder="1" applyAlignment="1">
      <alignment vertical="center"/>
    </xf>
    <xf numFmtId="41" fontId="47" fillId="0" borderId="18" xfId="1" applyFont="1" applyBorder="1" applyAlignment="1">
      <alignment horizontal="center" vertical="center"/>
    </xf>
    <xf numFmtId="41" fontId="47" fillId="0" borderId="15" xfId="1" applyFont="1" applyBorder="1" applyAlignment="1">
      <alignment horizontal="center" vertical="center"/>
    </xf>
    <xf numFmtId="41" fontId="49" fillId="0" borderId="1" xfId="1" applyFont="1" applyBorder="1" applyAlignment="1">
      <alignment horizontal="center" vertical="center" shrinkToFit="1"/>
    </xf>
    <xf numFmtId="0" fontId="55" fillId="0" borderId="0" xfId="0" applyFont="1" applyAlignment="1">
      <alignment horizontal="right" vertical="center"/>
    </xf>
    <xf numFmtId="41" fontId="47" fillId="0" borderId="18" xfId="1" applyFont="1" applyBorder="1" applyAlignment="1">
      <alignment horizontal="center" vertical="center" shrinkToFit="1"/>
    </xf>
    <xf numFmtId="0" fontId="39" fillId="35" borderId="1" xfId="0" applyFont="1" applyFill="1" applyBorder="1" applyAlignment="1">
      <alignment horizontal="center" vertical="center"/>
    </xf>
    <xf numFmtId="0" fontId="52" fillId="0" borderId="0" xfId="126" applyFont="1" applyAlignment="1">
      <alignment horizontal="center" vertical="center"/>
    </xf>
    <xf numFmtId="41" fontId="52" fillId="0" borderId="0" xfId="127" applyFont="1" applyAlignment="1">
      <alignment horizontal="left" vertical="center"/>
    </xf>
    <xf numFmtId="41" fontId="52" fillId="0" borderId="0" xfId="127" applyFont="1" applyAlignment="1">
      <alignment horizontal="right" vertical="center"/>
    </xf>
    <xf numFmtId="0" fontId="52" fillId="0" borderId="0" xfId="126" applyFont="1" applyAlignment="1">
      <alignment horizontal="right" vertical="center"/>
    </xf>
    <xf numFmtId="0" fontId="49" fillId="0" borderId="1" xfId="126" applyFont="1" applyBorder="1" applyAlignment="1">
      <alignment horizontal="center" vertical="center"/>
    </xf>
    <xf numFmtId="0" fontId="47" fillId="0" borderId="15" xfId="126" applyFont="1" applyBorder="1" applyAlignment="1">
      <alignment horizontal="center" vertical="center"/>
    </xf>
    <xf numFmtId="0" fontId="49" fillId="0" borderId="18" xfId="126" applyFont="1" applyBorder="1" applyAlignment="1">
      <alignment horizontal="center" vertical="center"/>
    </xf>
    <xf numFmtId="0" fontId="47" fillId="0" borderId="15" xfId="126" applyFont="1" applyBorder="1" applyAlignment="1">
      <alignment vertical="center"/>
    </xf>
    <xf numFmtId="0" fontId="47" fillId="0" borderId="18" xfId="126" applyFont="1" applyBorder="1" applyAlignment="1">
      <alignment horizontal="center" vertical="center"/>
    </xf>
    <xf numFmtId="0" fontId="47" fillId="0" borderId="18" xfId="126" applyFont="1" applyBorder="1" applyAlignment="1">
      <alignment vertical="center"/>
    </xf>
    <xf numFmtId="0" fontId="39" fillId="0" borderId="11" xfId="0" applyFont="1" applyBorder="1" applyAlignment="1">
      <alignment vertical="center" shrinkToFit="1"/>
    </xf>
    <xf numFmtId="0" fontId="39" fillId="0" borderId="18" xfId="0" applyFont="1" applyFill="1" applyBorder="1" applyAlignment="1">
      <alignment vertical="center" shrinkToFit="1"/>
    </xf>
    <xf numFmtId="0" fontId="39" fillId="0" borderId="17" xfId="0" applyFont="1" applyBorder="1" applyAlignment="1">
      <alignment vertical="center" shrinkToFit="1"/>
    </xf>
    <xf numFmtId="0" fontId="39" fillId="0" borderId="4" xfId="0" applyFont="1" applyBorder="1" applyAlignment="1">
      <alignment vertical="center" shrinkToFit="1"/>
    </xf>
    <xf numFmtId="0" fontId="39" fillId="0" borderId="15" xfId="0" applyFont="1" applyFill="1" applyBorder="1" applyAlignment="1">
      <alignment vertical="center" shrinkToFit="1"/>
    </xf>
    <xf numFmtId="0" fontId="39" fillId="0" borderId="52" xfId="0" applyFont="1" applyBorder="1" applyAlignment="1">
      <alignment vertical="center" shrinkToFit="1"/>
    </xf>
    <xf numFmtId="0" fontId="39" fillId="0" borderId="23" xfId="0" applyFont="1" applyBorder="1" applyAlignment="1">
      <alignment vertical="center" shrinkToFit="1"/>
    </xf>
    <xf numFmtId="0" fontId="39" fillId="0" borderId="10" xfId="0" applyFont="1" applyFill="1" applyBorder="1" applyAlignment="1">
      <alignment vertical="center" shrinkToFit="1"/>
    </xf>
    <xf numFmtId="0" fontId="39" fillId="0" borderId="5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49" fontId="47" fillId="0" borderId="21" xfId="3" applyNumberFormat="1" applyFont="1" applyFill="1" applyBorder="1" applyAlignment="1">
      <alignment vertical="center" shrinkToFit="1"/>
    </xf>
    <xf numFmtId="0" fontId="47" fillId="0" borderId="20" xfId="0" applyFont="1" applyFill="1" applyBorder="1" applyAlignment="1">
      <alignment horizontal="right" vertical="center" shrinkToFit="1"/>
    </xf>
    <xf numFmtId="0" fontId="47" fillId="0" borderId="20" xfId="0" applyFont="1" applyFill="1" applyBorder="1" applyAlignment="1">
      <alignment horizontal="center" vertical="center" shrinkToFit="1"/>
    </xf>
    <xf numFmtId="178" fontId="47" fillId="0" borderId="20" xfId="0" applyNumberFormat="1" applyFont="1" applyFill="1" applyBorder="1" applyAlignment="1">
      <alignment horizontal="right" vertical="center" shrinkToFit="1"/>
    </xf>
    <xf numFmtId="49" fontId="47" fillId="0" borderId="51" xfId="3" applyNumberFormat="1" applyFont="1" applyFill="1" applyBorder="1" applyAlignment="1">
      <alignment vertical="center" shrinkToFit="1"/>
    </xf>
    <xf numFmtId="178" fontId="47" fillId="0" borderId="0" xfId="3" applyNumberFormat="1" applyFont="1" applyFill="1" applyBorder="1" applyAlignment="1">
      <alignment horizontal="right" vertical="center" shrinkToFit="1"/>
    </xf>
    <xf numFmtId="176" fontId="47" fillId="0" borderId="0" xfId="3" applyNumberFormat="1" applyFont="1" applyFill="1" applyBorder="1" applyAlignment="1">
      <alignment horizontal="center" vertical="center" shrinkToFit="1"/>
    </xf>
    <xf numFmtId="181" fontId="47" fillId="0" borderId="0" xfId="0" applyNumberFormat="1" applyFont="1" applyFill="1" applyBorder="1" applyAlignment="1">
      <alignment horizontal="right" vertical="center" shrinkToFit="1"/>
    </xf>
    <xf numFmtId="177" fontId="47" fillId="0" borderId="0" xfId="3" applyNumberFormat="1" applyFont="1" applyFill="1" applyBorder="1" applyAlignment="1">
      <alignment horizontal="right" vertical="center" shrinkToFit="1"/>
    </xf>
    <xf numFmtId="49" fontId="47" fillId="0" borderId="51" xfId="0" applyNumberFormat="1" applyFont="1" applyFill="1" applyBorder="1" applyAlignment="1">
      <alignment vertical="center" shrinkToFit="1"/>
    </xf>
    <xf numFmtId="0" fontId="47" fillId="0" borderId="0" xfId="0" applyFont="1" applyFill="1" applyBorder="1" applyAlignment="1">
      <alignment horizontal="right" vertical="center" shrinkToFit="1"/>
    </xf>
    <xf numFmtId="176" fontId="47" fillId="0" borderId="0" xfId="3" applyNumberFormat="1" applyFont="1" applyFill="1" applyBorder="1" applyAlignment="1">
      <alignment horizontal="right" vertical="center" shrinkToFit="1"/>
    </xf>
    <xf numFmtId="177" fontId="47" fillId="0" borderId="0" xfId="3" applyNumberFormat="1" applyFont="1" applyFill="1" applyBorder="1" applyAlignment="1">
      <alignment horizontal="center" vertical="center" shrinkToFit="1"/>
    </xf>
    <xf numFmtId="183" fontId="47" fillId="0" borderId="0" xfId="3" applyNumberFormat="1" applyFont="1" applyFill="1" applyBorder="1" applyAlignment="1">
      <alignment horizontal="right" vertical="center" shrinkToFit="1"/>
    </xf>
    <xf numFmtId="178" fontId="47" fillId="0" borderId="0" xfId="3" applyNumberFormat="1" applyFont="1" applyFill="1" applyBorder="1" applyAlignment="1">
      <alignment vertical="center" shrinkToFit="1"/>
    </xf>
    <xf numFmtId="49" fontId="47" fillId="0" borderId="0" xfId="3" applyNumberFormat="1" applyFont="1" applyFill="1" applyBorder="1" applyAlignment="1">
      <alignment vertical="center" shrinkToFit="1"/>
    </xf>
    <xf numFmtId="178" fontId="47" fillId="0" borderId="20" xfId="3" applyNumberFormat="1" applyFont="1" applyFill="1" applyBorder="1" applyAlignment="1">
      <alignment horizontal="right" vertical="center" shrinkToFit="1"/>
    </xf>
    <xf numFmtId="176" fontId="47" fillId="0" borderId="20" xfId="3" applyNumberFormat="1" applyFont="1" applyFill="1" applyBorder="1" applyAlignment="1">
      <alignment horizontal="center" vertical="center" shrinkToFit="1"/>
    </xf>
    <xf numFmtId="180" fontId="47" fillId="0" borderId="20" xfId="3" applyNumberFormat="1" applyFont="1" applyFill="1" applyBorder="1" applyAlignment="1">
      <alignment horizontal="right" vertical="center" shrinkToFit="1"/>
    </xf>
    <xf numFmtId="181" fontId="47" fillId="0" borderId="20" xfId="0" applyNumberFormat="1" applyFont="1" applyFill="1" applyBorder="1" applyAlignment="1">
      <alignment horizontal="right" vertical="center" shrinkToFit="1"/>
    </xf>
    <xf numFmtId="177" fontId="47" fillId="0" borderId="20" xfId="3" applyNumberFormat="1" applyFont="1" applyFill="1" applyBorder="1" applyAlignment="1">
      <alignment horizontal="right" vertical="center" shrinkToFit="1"/>
    </xf>
    <xf numFmtId="9" fontId="47" fillId="0" borderId="0" xfId="3" applyNumberFormat="1" applyFont="1" applyFill="1" applyBorder="1" applyAlignment="1">
      <alignment horizontal="right" vertical="center" shrinkToFit="1"/>
    </xf>
    <xf numFmtId="179" fontId="47" fillId="0" borderId="0" xfId="66" applyNumberFormat="1" applyFont="1" applyFill="1" applyBorder="1" applyAlignment="1">
      <alignment horizontal="right" vertical="center" shrinkToFit="1"/>
    </xf>
    <xf numFmtId="176" fontId="47" fillId="0" borderId="0" xfId="3" applyNumberFormat="1" applyFont="1" applyFill="1" applyBorder="1" applyAlignment="1">
      <alignment vertical="center" shrinkToFit="1"/>
    </xf>
    <xf numFmtId="180" fontId="47" fillId="0" borderId="0" xfId="66" applyNumberFormat="1" applyFont="1" applyFill="1" applyBorder="1" applyAlignment="1">
      <alignment horizontal="right" vertical="center" shrinkToFit="1"/>
    </xf>
    <xf numFmtId="181" fontId="47" fillId="0" borderId="0" xfId="66" applyNumberFormat="1" applyFont="1" applyFill="1" applyBorder="1" applyAlignment="1">
      <alignment horizontal="right" vertical="center" shrinkToFit="1"/>
    </xf>
    <xf numFmtId="182" fontId="47" fillId="0" borderId="0" xfId="66" applyNumberFormat="1" applyFont="1" applyFill="1" applyBorder="1" applyAlignment="1">
      <alignment horizontal="right" vertical="center" shrinkToFit="1"/>
    </xf>
    <xf numFmtId="49" fontId="47" fillId="0" borderId="51" xfId="3" applyNumberFormat="1" applyFont="1" applyFill="1" applyBorder="1" applyAlignment="1" applyProtection="1">
      <alignment vertical="center" shrinkToFit="1"/>
    </xf>
    <xf numFmtId="49" fontId="47" fillId="0" borderId="20" xfId="3" applyNumberFormat="1" applyFont="1" applyFill="1" applyBorder="1" applyAlignment="1">
      <alignment vertical="center" shrinkToFit="1"/>
    </xf>
    <xf numFmtId="13" fontId="47" fillId="0" borderId="20" xfId="3" applyNumberFormat="1" applyFont="1" applyFill="1" applyBorder="1" applyAlignment="1">
      <alignment horizontal="center" vertical="center" shrinkToFit="1"/>
    </xf>
    <xf numFmtId="13" fontId="47" fillId="0" borderId="20" xfId="3" applyNumberFormat="1" applyFont="1" applyFill="1" applyBorder="1" applyAlignment="1">
      <alignment horizontal="right" vertical="center" shrinkToFit="1"/>
    </xf>
    <xf numFmtId="176" fontId="47" fillId="0" borderId="20" xfId="3" applyNumberFormat="1" applyFont="1" applyFill="1" applyBorder="1" applyAlignment="1">
      <alignment horizontal="right" vertical="center" shrinkToFit="1"/>
    </xf>
    <xf numFmtId="184" fontId="47" fillId="0" borderId="0" xfId="3" applyNumberFormat="1" applyFont="1" applyFill="1" applyBorder="1" applyAlignment="1">
      <alignment horizontal="center" vertical="center" shrinkToFit="1"/>
    </xf>
    <xf numFmtId="10" fontId="47" fillId="0" borderId="0" xfId="3" applyNumberFormat="1" applyFont="1" applyFill="1" applyBorder="1" applyAlignment="1">
      <alignment horizontal="right" vertical="center" shrinkToFit="1"/>
    </xf>
    <xf numFmtId="10" fontId="47" fillId="0" borderId="0" xfId="3" applyNumberFormat="1" applyFont="1" applyFill="1" applyBorder="1" applyAlignment="1">
      <alignment horizontal="center" vertical="center" shrinkToFit="1"/>
    </xf>
    <xf numFmtId="185" fontId="47" fillId="0" borderId="0" xfId="3" applyNumberFormat="1" applyFont="1" applyFill="1" applyBorder="1" applyAlignment="1">
      <alignment horizontal="center" vertical="center" shrinkToFit="1"/>
    </xf>
    <xf numFmtId="184" fontId="47" fillId="0" borderId="0" xfId="3" applyNumberFormat="1" applyFont="1" applyFill="1" applyBorder="1" applyAlignment="1">
      <alignment horizontal="right" vertical="center" shrinkToFit="1"/>
    </xf>
    <xf numFmtId="179" fontId="47" fillId="0" borderId="0" xfId="3" applyNumberFormat="1" applyFont="1" applyFill="1" applyBorder="1" applyAlignment="1">
      <alignment horizontal="right" vertical="center" shrinkToFit="1"/>
    </xf>
    <xf numFmtId="0" fontId="47" fillId="0" borderId="1" xfId="126" applyFont="1" applyBorder="1" applyAlignment="1">
      <alignment horizontal="center" vertical="center"/>
    </xf>
    <xf numFmtId="176" fontId="47" fillId="0" borderId="36" xfId="3" applyNumberFormat="1" applyFont="1" applyFill="1" applyBorder="1" applyAlignment="1">
      <alignment horizontal="right" vertical="center" shrinkToFit="1"/>
    </xf>
    <xf numFmtId="41" fontId="16" fillId="0" borderId="62" xfId="1" applyFont="1" applyFill="1" applyBorder="1" applyAlignment="1">
      <alignment horizontal="center" vertical="center"/>
    </xf>
    <xf numFmtId="41" fontId="14" fillId="36" borderId="38" xfId="1" applyFont="1" applyFill="1" applyBorder="1" applyAlignment="1">
      <alignment horizontal="center" vertical="center"/>
    </xf>
    <xf numFmtId="41" fontId="14" fillId="36" borderId="64" xfId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41" fontId="48" fillId="0" borderId="1" xfId="1" applyFont="1" applyFill="1" applyBorder="1" applyAlignment="1">
      <alignment horizontal="center" vertical="center" wrapText="1"/>
    </xf>
    <xf numFmtId="41" fontId="48" fillId="0" borderId="1" xfId="1" applyFont="1" applyFill="1" applyBorder="1" applyAlignment="1">
      <alignment horizontal="right" vertical="center" wrapText="1"/>
    </xf>
    <xf numFmtId="41" fontId="48" fillId="0" borderId="1" xfId="1" applyFont="1" applyFill="1" applyBorder="1" applyAlignment="1">
      <alignment horizontal="center" vertical="center"/>
    </xf>
    <xf numFmtId="41" fontId="16" fillId="0" borderId="3" xfId="1" applyFont="1" applyFill="1" applyBorder="1" applyAlignment="1">
      <alignment horizontal="center" vertical="center"/>
    </xf>
    <xf numFmtId="178" fontId="47" fillId="0" borderId="17" xfId="0" applyNumberFormat="1" applyFont="1" applyFill="1" applyBorder="1" applyAlignment="1">
      <alignment horizontal="right" vertical="center" shrinkToFit="1"/>
    </xf>
    <xf numFmtId="41" fontId="52" fillId="0" borderId="0" xfId="1" applyFont="1" applyFill="1" applyAlignment="1">
      <alignment horizontal="right" vertical="center"/>
    </xf>
    <xf numFmtId="0" fontId="55" fillId="0" borderId="0" xfId="0" applyFont="1" applyFill="1" applyAlignment="1">
      <alignment horizontal="right" vertical="center"/>
    </xf>
    <xf numFmtId="0" fontId="47" fillId="0" borderId="52" xfId="64" applyFont="1" applyBorder="1" applyAlignment="1">
      <alignment horizontal="center" vertical="center" shrinkToFit="1"/>
    </xf>
    <xf numFmtId="179" fontId="47" fillId="0" borderId="20" xfId="61" applyNumberFormat="1" applyFont="1" applyFill="1" applyBorder="1" applyAlignment="1">
      <alignment horizontal="right" vertical="center" shrinkToFit="1"/>
    </xf>
    <xf numFmtId="179" fontId="47" fillId="0" borderId="36" xfId="61" applyNumberFormat="1" applyFont="1" applyFill="1" applyBorder="1" applyAlignment="1">
      <alignment horizontal="right" vertical="center" shrinkToFit="1"/>
    </xf>
    <xf numFmtId="0" fontId="45" fillId="0" borderId="1" xfId="61" applyFont="1" applyBorder="1" applyAlignment="1">
      <alignment horizontal="center" vertical="center"/>
    </xf>
    <xf numFmtId="178" fontId="47" fillId="0" borderId="36" xfId="3" applyNumberFormat="1" applyFont="1" applyFill="1" applyBorder="1" applyAlignment="1">
      <alignment horizontal="right" vertical="center" shrinkToFit="1"/>
    </xf>
    <xf numFmtId="178" fontId="47" fillId="0" borderId="52" xfId="0" applyNumberFormat="1" applyFont="1" applyFill="1" applyBorder="1" applyAlignment="1">
      <alignment vertical="center" shrinkToFit="1"/>
    </xf>
    <xf numFmtId="0" fontId="39" fillId="0" borderId="18" xfId="0" applyFont="1" applyBorder="1" applyAlignment="1">
      <alignment vertical="center" shrinkToFit="1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14" fontId="46" fillId="0" borderId="68" xfId="0" applyNumberFormat="1" applyFont="1" applyFill="1" applyBorder="1" applyAlignment="1">
      <alignment horizontal="center" vertical="center" wrapText="1"/>
    </xf>
    <xf numFmtId="0" fontId="46" fillId="0" borderId="69" xfId="0" applyFont="1" applyFill="1" applyBorder="1" applyAlignment="1">
      <alignment horizontal="left" vertical="center" wrapText="1"/>
    </xf>
    <xf numFmtId="0" fontId="47" fillId="0" borderId="15" xfId="67" applyFont="1" applyFill="1" applyBorder="1" applyAlignment="1">
      <alignment horizontal="center" vertical="center"/>
    </xf>
    <xf numFmtId="41" fontId="47" fillId="0" borderId="15" xfId="68" applyFont="1" applyFill="1" applyBorder="1" applyAlignment="1">
      <alignment horizontal="center" vertical="center"/>
    </xf>
    <xf numFmtId="49" fontId="47" fillId="0" borderId="51" xfId="68" applyNumberFormat="1" applyFont="1" applyFill="1" applyBorder="1" applyAlignment="1">
      <alignment horizontal="left" vertical="center" wrapText="1"/>
    </xf>
    <xf numFmtId="178" fontId="47" fillId="0" borderId="52" xfId="1" applyNumberFormat="1" applyFont="1" applyFill="1" applyBorder="1" applyAlignment="1">
      <alignment horizontal="right" vertical="center" wrapText="1"/>
    </xf>
    <xf numFmtId="0" fontId="47" fillId="0" borderId="18" xfId="67" applyFont="1" applyFill="1" applyBorder="1" applyAlignment="1">
      <alignment horizontal="center" vertical="center"/>
    </xf>
    <xf numFmtId="41" fontId="47" fillId="0" borderId="18" xfId="1" applyFont="1" applyFill="1" applyBorder="1" applyAlignment="1">
      <alignment horizontal="center" vertical="center" shrinkToFit="1"/>
    </xf>
    <xf numFmtId="49" fontId="47" fillId="0" borderId="21" xfId="68" applyNumberFormat="1" applyFont="1" applyFill="1" applyBorder="1" applyAlignment="1">
      <alignment horizontal="left" vertical="center" wrapText="1"/>
    </xf>
    <xf numFmtId="178" fontId="47" fillId="0" borderId="17" xfId="1" applyNumberFormat="1" applyFont="1" applyFill="1" applyBorder="1" applyAlignment="1">
      <alignment horizontal="right" vertical="center" wrapText="1"/>
    </xf>
    <xf numFmtId="0" fontId="47" fillId="0" borderId="10" xfId="67" applyFont="1" applyFill="1" applyBorder="1" applyAlignment="1">
      <alignment horizontal="center" vertical="center"/>
    </xf>
    <xf numFmtId="41" fontId="47" fillId="0" borderId="15" xfId="1" applyFont="1" applyFill="1" applyBorder="1" applyAlignment="1">
      <alignment horizontal="center" vertical="center" shrinkToFit="1"/>
    </xf>
    <xf numFmtId="41" fontId="39" fillId="34" borderId="10" xfId="3" applyFont="1" applyFill="1" applyBorder="1" applyAlignment="1">
      <alignment horizontal="center" vertical="center"/>
    </xf>
    <xf numFmtId="41" fontId="39" fillId="34" borderId="13" xfId="3" applyFont="1" applyFill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41" fontId="39" fillId="35" borderId="18" xfId="3" applyFont="1" applyFill="1" applyBorder="1" applyAlignment="1">
      <alignment horizontal="center" vertical="center"/>
    </xf>
    <xf numFmtId="0" fontId="39" fillId="35" borderId="18" xfId="0" applyFont="1" applyFill="1" applyBorder="1" applyAlignment="1">
      <alignment horizontal="center" vertical="center"/>
    </xf>
    <xf numFmtId="41" fontId="39" fillId="35" borderId="70" xfId="3" applyFont="1" applyFill="1" applyBorder="1" applyAlignment="1">
      <alignment horizontal="center" vertical="center"/>
    </xf>
    <xf numFmtId="0" fontId="19" fillId="33" borderId="2" xfId="0" applyFont="1" applyFill="1" applyBorder="1" applyAlignment="1">
      <alignment horizontal="center" vertical="center" shrinkToFit="1"/>
    </xf>
    <xf numFmtId="0" fontId="19" fillId="33" borderId="1" xfId="0" applyFont="1" applyFill="1" applyBorder="1" applyAlignment="1">
      <alignment horizontal="center" vertical="center" shrinkToFit="1"/>
    </xf>
    <xf numFmtId="0" fontId="39" fillId="34" borderId="10" xfId="0" applyFont="1" applyFill="1" applyBorder="1" applyAlignment="1">
      <alignment vertical="center" shrinkToFit="1"/>
    </xf>
    <xf numFmtId="0" fontId="39" fillId="35" borderId="22" xfId="0" applyFont="1" applyFill="1" applyBorder="1" applyAlignment="1">
      <alignment vertical="center" shrinkToFit="1"/>
    </xf>
    <xf numFmtId="0" fontId="39" fillId="35" borderId="23" xfId="0" applyFont="1" applyFill="1" applyBorder="1" applyAlignment="1">
      <alignment vertical="center" shrinkToFit="1"/>
    </xf>
    <xf numFmtId="0" fontId="39" fillId="0" borderId="15" xfId="0" applyFont="1" applyBorder="1" applyAlignment="1">
      <alignment vertical="center" shrinkToFit="1"/>
    </xf>
    <xf numFmtId="0" fontId="39" fillId="0" borderId="10" xfId="0" applyFont="1" applyBorder="1" applyAlignment="1">
      <alignment vertical="center" shrinkToFit="1"/>
    </xf>
    <xf numFmtId="184" fontId="47" fillId="0" borderId="20" xfId="3" applyNumberFormat="1" applyFont="1" applyFill="1" applyBorder="1" applyAlignment="1">
      <alignment horizontal="center" vertical="center" shrinkToFit="1"/>
    </xf>
    <xf numFmtId="10" fontId="47" fillId="0" borderId="20" xfId="3" applyNumberFormat="1" applyFont="1" applyFill="1" applyBorder="1" applyAlignment="1">
      <alignment horizontal="right" vertical="center" shrinkToFit="1"/>
    </xf>
    <xf numFmtId="0" fontId="47" fillId="0" borderId="10" xfId="126" applyFont="1" applyBorder="1" applyAlignment="1">
      <alignment horizontal="center" vertical="center"/>
    </xf>
    <xf numFmtId="41" fontId="47" fillId="0" borderId="10" xfId="1" applyFont="1" applyBorder="1" applyAlignment="1">
      <alignment vertical="center"/>
    </xf>
    <xf numFmtId="49" fontId="47" fillId="0" borderId="22" xfId="3" applyNumberFormat="1" applyFont="1" applyFill="1" applyBorder="1" applyAlignment="1">
      <alignment vertical="center" shrinkToFit="1"/>
    </xf>
    <xf numFmtId="177" fontId="47" fillId="0" borderId="36" xfId="3" applyNumberFormat="1" applyFont="1" applyFill="1" applyBorder="1" applyAlignment="1">
      <alignment horizontal="right" vertical="center" shrinkToFit="1"/>
    </xf>
    <xf numFmtId="0" fontId="47" fillId="0" borderId="10" xfId="126" applyFont="1" applyBorder="1" applyAlignment="1">
      <alignment vertical="center"/>
    </xf>
    <xf numFmtId="0" fontId="44" fillId="0" borderId="0" xfId="64" applyFont="1" applyFill="1">
      <alignment vertical="center"/>
    </xf>
    <xf numFmtId="0" fontId="44" fillId="0" borderId="0" xfId="64" applyFont="1" applyFill="1" applyAlignment="1">
      <alignment horizontal="left" vertical="center"/>
    </xf>
    <xf numFmtId="41" fontId="45" fillId="0" borderId="1" xfId="1" applyFont="1" applyFill="1" applyBorder="1" applyAlignment="1">
      <alignment horizontal="center" vertical="center"/>
    </xf>
    <xf numFmtId="0" fontId="45" fillId="0" borderId="1" xfId="64" applyFont="1" applyFill="1" applyBorder="1" applyAlignment="1">
      <alignment horizontal="center" vertical="center"/>
    </xf>
    <xf numFmtId="41" fontId="45" fillId="0" borderId="1" xfId="1" applyFont="1" applyFill="1" applyBorder="1" applyAlignment="1">
      <alignment horizontal="center" vertical="center" shrinkToFit="1"/>
    </xf>
    <xf numFmtId="0" fontId="45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14" fillId="36" borderId="63" xfId="0" applyNumberFormat="1" applyFont="1" applyFill="1" applyBorder="1" applyAlignment="1">
      <alignment horizontal="center" vertical="center"/>
    </xf>
    <xf numFmtId="176" fontId="14" fillId="36" borderId="24" xfId="0" applyNumberFormat="1" applyFont="1" applyFill="1" applyBorder="1" applyAlignment="1">
      <alignment horizontal="center" vertical="center"/>
    </xf>
    <xf numFmtId="0" fontId="39" fillId="34" borderId="18" xfId="0" applyFont="1" applyFill="1" applyBorder="1" applyAlignment="1">
      <alignment horizontal="center" vertical="center" shrinkToFit="1"/>
    </xf>
    <xf numFmtId="0" fontId="39" fillId="34" borderId="15" xfId="0" applyFont="1" applyFill="1" applyBorder="1" applyAlignment="1">
      <alignment horizontal="center" vertical="center" shrinkToFit="1"/>
    </xf>
    <xf numFmtId="0" fontId="49" fillId="0" borderId="1" xfId="64" applyFont="1" applyBorder="1" applyAlignment="1">
      <alignment horizontal="center" vertical="center"/>
    </xf>
    <xf numFmtId="0" fontId="49" fillId="0" borderId="1" xfId="67" applyFont="1" applyBorder="1" applyAlignment="1">
      <alignment horizontal="center" vertical="center"/>
    </xf>
    <xf numFmtId="41" fontId="44" fillId="0" borderId="0" xfId="1" applyFont="1" applyFill="1" applyAlignment="1">
      <alignment horizontal="right" vertical="center"/>
    </xf>
    <xf numFmtId="41" fontId="0" fillId="0" borderId="0" xfId="1" applyFont="1" applyFill="1" applyAlignment="1">
      <alignment horizontal="right" vertical="center"/>
    </xf>
    <xf numFmtId="0" fontId="41" fillId="0" borderId="4" xfId="0" applyFont="1" applyBorder="1">
      <alignment vertical="center"/>
    </xf>
    <xf numFmtId="0" fontId="41" fillId="0" borderId="15" xfId="0" applyFont="1" applyBorder="1">
      <alignment vertical="center"/>
    </xf>
    <xf numFmtId="0" fontId="41" fillId="0" borderId="17" xfId="0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41" fontId="41" fillId="0" borderId="1" xfId="3" applyFont="1" applyBorder="1" applyAlignment="1">
      <alignment horizontal="center" vertical="center"/>
    </xf>
    <xf numFmtId="41" fontId="41" fillId="0" borderId="1" xfId="3" applyFont="1" applyBorder="1">
      <alignment vertical="center"/>
    </xf>
    <xf numFmtId="41" fontId="41" fillId="0" borderId="24" xfId="3" applyFont="1" applyBorder="1" applyAlignment="1">
      <alignment horizontal="center" vertical="center"/>
    </xf>
    <xf numFmtId="41" fontId="41" fillId="0" borderId="6" xfId="3" applyFont="1" applyBorder="1">
      <alignment vertical="center"/>
    </xf>
    <xf numFmtId="0" fontId="41" fillId="0" borderId="52" xfId="0" applyFont="1" applyBorder="1">
      <alignment vertical="center"/>
    </xf>
    <xf numFmtId="0" fontId="41" fillId="0" borderId="23" xfId="0" applyFont="1" applyBorder="1">
      <alignment vertical="center"/>
    </xf>
    <xf numFmtId="41" fontId="41" fillId="0" borderId="10" xfId="3" applyFont="1" applyBorder="1" applyAlignment="1">
      <alignment horizontal="center" vertical="center"/>
    </xf>
    <xf numFmtId="41" fontId="41" fillId="0" borderId="10" xfId="3" applyFont="1" applyBorder="1">
      <alignment vertical="center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9" xfId="0" applyFont="1" applyFill="1" applyBorder="1" applyAlignment="1">
      <alignment horizontal="center" vertical="center" shrinkToFit="1"/>
    </xf>
    <xf numFmtId="41" fontId="41" fillId="0" borderId="37" xfId="0" applyNumberFormat="1" applyFont="1" applyBorder="1">
      <alignment vertical="center"/>
    </xf>
    <xf numFmtId="0" fontId="39" fillId="0" borderId="16" xfId="0" applyFont="1" applyBorder="1" applyAlignment="1">
      <alignment vertical="center" shrinkToFit="1"/>
    </xf>
    <xf numFmtId="0" fontId="39" fillId="0" borderId="19" xfId="0" applyFont="1" applyBorder="1" applyAlignment="1">
      <alignment vertical="center" shrinkToFit="1"/>
    </xf>
    <xf numFmtId="0" fontId="39" fillId="0" borderId="3" xfId="0" applyFont="1" applyBorder="1" applyAlignment="1">
      <alignment horizontal="center" vertical="center"/>
    </xf>
    <xf numFmtId="41" fontId="39" fillId="0" borderId="3" xfId="3" applyFont="1" applyBorder="1" applyAlignment="1">
      <alignment horizontal="center" vertical="center"/>
    </xf>
    <xf numFmtId="41" fontId="39" fillId="0" borderId="7" xfId="3" applyFont="1" applyBorder="1">
      <alignment vertical="center"/>
    </xf>
    <xf numFmtId="0" fontId="39" fillId="0" borderId="66" xfId="0" applyFont="1" applyBorder="1" applyAlignment="1">
      <alignment vertical="center" shrinkToFit="1"/>
    </xf>
    <xf numFmtId="0" fontId="39" fillId="0" borderId="39" xfId="0" applyFont="1" applyBorder="1" applyAlignment="1">
      <alignment vertical="center" shrinkToFit="1"/>
    </xf>
    <xf numFmtId="0" fontId="39" fillId="0" borderId="38" xfId="0" applyFont="1" applyBorder="1" applyAlignment="1">
      <alignment horizontal="center" vertical="center"/>
    </xf>
    <xf numFmtId="41" fontId="39" fillId="0" borderId="38" xfId="3" applyFont="1" applyBorder="1" applyAlignment="1">
      <alignment horizontal="center" vertical="center"/>
    </xf>
    <xf numFmtId="41" fontId="39" fillId="0" borderId="38" xfId="3" applyFont="1" applyBorder="1">
      <alignment vertical="center"/>
    </xf>
    <xf numFmtId="41" fontId="39" fillId="0" borderId="63" xfId="3" applyFont="1" applyBorder="1" applyAlignment="1">
      <alignment horizontal="center" vertical="center"/>
    </xf>
    <xf numFmtId="41" fontId="39" fillId="0" borderId="64" xfId="3" applyFont="1" applyBorder="1">
      <alignment vertical="center"/>
    </xf>
    <xf numFmtId="0" fontId="39" fillId="35" borderId="10" xfId="0" applyFont="1" applyFill="1" applyBorder="1" applyAlignment="1">
      <alignment horizontal="center" vertical="center"/>
    </xf>
    <xf numFmtId="41" fontId="39" fillId="35" borderId="10" xfId="3" applyFont="1" applyFill="1" applyBorder="1" applyAlignment="1">
      <alignment horizontal="center" vertical="center"/>
    </xf>
    <xf numFmtId="41" fontId="39" fillId="35" borderId="13" xfId="3" applyFont="1" applyFill="1" applyBorder="1" applyAlignment="1">
      <alignment horizontal="center" vertical="center"/>
    </xf>
    <xf numFmtId="0" fontId="39" fillId="34" borderId="19" xfId="0" applyFont="1" applyFill="1" applyBorder="1" applyAlignment="1">
      <alignment vertical="center" shrinkToFit="1"/>
    </xf>
    <xf numFmtId="0" fontId="39" fillId="34" borderId="3" xfId="0" applyFont="1" applyFill="1" applyBorder="1" applyAlignment="1">
      <alignment horizontal="center" vertical="center"/>
    </xf>
    <xf numFmtId="41" fontId="39" fillId="34" borderId="3" xfId="3" applyFont="1" applyFill="1" applyBorder="1" applyAlignment="1">
      <alignment horizontal="center" vertical="center"/>
    </xf>
    <xf numFmtId="41" fontId="39" fillId="34" borderId="7" xfId="3" applyFont="1" applyFill="1" applyBorder="1" applyAlignment="1">
      <alignment horizontal="center" vertical="center"/>
    </xf>
    <xf numFmtId="0" fontId="41" fillId="0" borderId="52" xfId="0" applyFont="1" applyBorder="1" applyAlignment="1">
      <alignment vertical="center" shrinkToFit="1"/>
    </xf>
    <xf numFmtId="0" fontId="39" fillId="34" borderId="10" xfId="0" applyFont="1" applyFill="1" applyBorder="1" applyAlignment="1">
      <alignment horizontal="center" vertical="center"/>
    </xf>
    <xf numFmtId="0" fontId="19" fillId="33" borderId="2" xfId="0" applyFont="1" applyFill="1" applyBorder="1" applyAlignment="1">
      <alignment horizontal="center" vertical="center"/>
    </xf>
    <xf numFmtId="0" fontId="19" fillId="33" borderId="1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vertical="center" shrinkToFit="1"/>
    </xf>
    <xf numFmtId="0" fontId="39" fillId="0" borderId="56" xfId="0" applyFont="1" applyBorder="1" applyAlignment="1">
      <alignment vertical="center" shrinkToFit="1"/>
    </xf>
    <xf numFmtId="0" fontId="39" fillId="0" borderId="39" xfId="0" applyFont="1" applyFill="1" applyBorder="1" applyAlignment="1">
      <alignment vertical="center" shrinkToFit="1"/>
    </xf>
    <xf numFmtId="0" fontId="39" fillId="0" borderId="67" xfId="0" applyFont="1" applyBorder="1" applyAlignment="1">
      <alignment vertical="center" shrinkToFit="1"/>
    </xf>
    <xf numFmtId="41" fontId="41" fillId="0" borderId="38" xfId="3" applyFont="1" applyBorder="1" applyAlignment="1">
      <alignment horizontal="center" vertical="center"/>
    </xf>
    <xf numFmtId="41" fontId="41" fillId="0" borderId="38" xfId="3" applyFont="1" applyBorder="1">
      <alignment vertical="center"/>
    </xf>
    <xf numFmtId="0" fontId="47" fillId="0" borderId="18" xfId="61" applyFont="1" applyBorder="1" applyAlignment="1">
      <alignment horizontal="center" vertical="center" shrinkToFit="1"/>
    </xf>
    <xf numFmtId="0" fontId="47" fillId="0" borderId="21" xfId="61" applyFont="1" applyBorder="1" applyAlignment="1">
      <alignment horizontal="left" vertical="center" shrinkToFit="1"/>
    </xf>
    <xf numFmtId="178" fontId="47" fillId="0" borderId="20" xfId="61" applyNumberFormat="1" applyFont="1" applyBorder="1" applyAlignment="1">
      <alignment horizontal="right" vertical="center" shrinkToFit="1"/>
    </xf>
    <xf numFmtId="0" fontId="47" fillId="0" borderId="20" xfId="61" applyFont="1" applyBorder="1" applyAlignment="1">
      <alignment horizontal="right" vertical="center" shrinkToFit="1"/>
    </xf>
    <xf numFmtId="179" fontId="51" fillId="0" borderId="20" xfId="61" applyNumberFormat="1" applyFont="1" applyBorder="1" applyAlignment="1">
      <alignment horizontal="right" vertical="center" shrinkToFit="1"/>
    </xf>
    <xf numFmtId="178" fontId="47" fillId="0" borderId="17" xfId="61" applyNumberFormat="1" applyFont="1" applyBorder="1" applyAlignment="1">
      <alignment horizontal="right" vertical="center" shrinkToFit="1"/>
    </xf>
    <xf numFmtId="0" fontId="48" fillId="0" borderId="18" xfId="61" applyFont="1" applyBorder="1" applyAlignment="1">
      <alignment horizontal="center" vertical="center" shrinkToFit="1"/>
    </xf>
    <xf numFmtId="0" fontId="46" fillId="0" borderId="71" xfId="0" applyFont="1" applyBorder="1" applyAlignment="1">
      <alignment horizontal="center" vertical="center" wrapText="1"/>
    </xf>
    <xf numFmtId="0" fontId="47" fillId="0" borderId="15" xfId="61" applyFont="1" applyBorder="1" applyAlignment="1">
      <alignment horizontal="center" vertical="center" shrinkToFit="1"/>
    </xf>
    <xf numFmtId="0" fontId="47" fillId="0" borderId="22" xfId="61" applyFont="1" applyBorder="1" applyAlignment="1">
      <alignment horizontal="left" vertical="center" shrinkToFit="1"/>
    </xf>
    <xf numFmtId="178" fontId="47" fillId="0" borderId="36" xfId="61" applyNumberFormat="1" applyFont="1" applyBorder="1" applyAlignment="1">
      <alignment horizontal="right" vertical="center" shrinkToFit="1"/>
    </xf>
    <xf numFmtId="0" fontId="47" fillId="0" borderId="36" xfId="61" applyFont="1" applyBorder="1" applyAlignment="1">
      <alignment horizontal="right" vertical="center" shrinkToFit="1"/>
    </xf>
    <xf numFmtId="181" fontId="47" fillId="0" borderId="36" xfId="61" applyNumberFormat="1" applyFont="1" applyBorder="1" applyAlignment="1">
      <alignment horizontal="right" vertical="center" shrinkToFit="1"/>
    </xf>
    <xf numFmtId="178" fontId="47" fillId="0" borderId="23" xfId="61" applyNumberFormat="1" applyFont="1" applyBorder="1" applyAlignment="1">
      <alignment horizontal="right" vertical="center" shrinkToFit="1"/>
    </xf>
    <xf numFmtId="0" fontId="48" fillId="0" borderId="15" xfId="61" applyFont="1" applyBorder="1" applyAlignment="1">
      <alignment horizontal="center" vertical="center" shrinkToFit="1"/>
    </xf>
    <xf numFmtId="181" fontId="47" fillId="0" borderId="20" xfId="61" applyNumberFormat="1" applyFont="1" applyBorder="1" applyAlignment="1">
      <alignment horizontal="right" vertical="center" shrinkToFit="1"/>
    </xf>
    <xf numFmtId="0" fontId="47" fillId="0" borderId="10" xfId="61" applyFont="1" applyBorder="1" applyAlignment="1">
      <alignment horizontal="center" vertical="center" shrinkToFit="1"/>
    </xf>
    <xf numFmtId="179" fontId="47" fillId="0" borderId="36" xfId="61" applyNumberFormat="1" applyFont="1" applyBorder="1" applyAlignment="1">
      <alignment horizontal="right" vertical="center" shrinkToFit="1"/>
    </xf>
    <xf numFmtId="179" fontId="47" fillId="0" borderId="20" xfId="61" applyNumberFormat="1" applyFont="1" applyBorder="1" applyAlignment="1">
      <alignment horizontal="right" vertical="center" shrinkToFit="1"/>
    </xf>
    <xf numFmtId="0" fontId="48" fillId="0" borderId="10" xfId="61" applyFont="1" applyBorder="1" applyAlignment="1">
      <alignment horizontal="center" vertical="center" shrinkToFit="1"/>
    </xf>
    <xf numFmtId="14" fontId="46" fillId="0" borderId="57" xfId="0" applyNumberFormat="1" applyFont="1" applyBorder="1" applyAlignment="1">
      <alignment horizontal="center" vertical="center" wrapText="1"/>
    </xf>
    <xf numFmtId="0" fontId="46" fillId="0" borderId="57" xfId="0" applyFont="1" applyBorder="1" applyAlignment="1">
      <alignment horizontal="center" vertical="center" wrapText="1"/>
    </xf>
    <xf numFmtId="0" fontId="46" fillId="0" borderId="57" xfId="0" applyFont="1" applyBorder="1" applyAlignment="1">
      <alignment horizontal="left" vertical="center" wrapText="1"/>
    </xf>
    <xf numFmtId="14" fontId="46" fillId="0" borderId="68" xfId="0" applyNumberFormat="1" applyFont="1" applyBorder="1" applyAlignment="1">
      <alignment horizontal="center" vertical="center" wrapText="1"/>
    </xf>
    <xf numFmtId="14" fontId="46" fillId="0" borderId="57" xfId="0" applyNumberFormat="1" applyFont="1" applyFill="1" applyBorder="1" applyAlignment="1">
      <alignment horizontal="center" vertical="center" wrapText="1"/>
    </xf>
    <xf numFmtId="0" fontId="46" fillId="0" borderId="69" xfId="0" applyFont="1" applyBorder="1" applyAlignment="1">
      <alignment horizontal="left" vertical="center" wrapText="1"/>
    </xf>
    <xf numFmtId="0" fontId="46" fillId="0" borderId="57" xfId="0" applyFont="1" applyFill="1" applyBorder="1" applyAlignment="1">
      <alignment horizontal="left" vertical="center" wrapText="1"/>
    </xf>
    <xf numFmtId="0" fontId="46" fillId="0" borderId="0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/>
    </xf>
    <xf numFmtId="41" fontId="46" fillId="0" borderId="57" xfId="1" applyFont="1" applyFill="1" applyBorder="1" applyAlignment="1">
      <alignment horizontal="center" vertical="center"/>
    </xf>
    <xf numFmtId="41" fontId="47" fillId="0" borderId="15" xfId="1" applyFont="1" applyFill="1" applyBorder="1" applyAlignment="1">
      <alignment horizontal="center" vertical="center"/>
    </xf>
    <xf numFmtId="41" fontId="47" fillId="0" borderId="10" xfId="1" applyFont="1" applyFill="1" applyBorder="1" applyAlignment="1">
      <alignment horizontal="center" vertical="center"/>
    </xf>
    <xf numFmtId="0" fontId="48" fillId="0" borderId="15" xfId="126" applyFont="1" applyBorder="1" applyAlignment="1">
      <alignment horizontal="center" vertical="center"/>
    </xf>
    <xf numFmtId="41" fontId="48" fillId="0" borderId="15" xfId="1" applyFont="1" applyBorder="1" applyAlignment="1">
      <alignment vertical="center"/>
    </xf>
    <xf numFmtId="49" fontId="48" fillId="0" borderId="51" xfId="3" applyNumberFormat="1" applyFont="1" applyFill="1" applyBorder="1" applyAlignment="1">
      <alignment vertical="center" shrinkToFit="1"/>
    </xf>
    <xf numFmtId="178" fontId="48" fillId="0" borderId="0" xfId="3" applyNumberFormat="1" applyFont="1" applyFill="1" applyBorder="1" applyAlignment="1">
      <alignment horizontal="right" vertical="center" shrinkToFit="1"/>
    </xf>
    <xf numFmtId="176" fontId="48" fillId="0" borderId="0" xfId="3" applyNumberFormat="1" applyFont="1" applyFill="1" applyBorder="1" applyAlignment="1">
      <alignment horizontal="center" vertical="center" shrinkToFit="1"/>
    </xf>
    <xf numFmtId="180" fontId="48" fillId="0" borderId="0" xfId="3" applyNumberFormat="1" applyFont="1" applyFill="1" applyBorder="1" applyAlignment="1">
      <alignment horizontal="right" vertical="center" shrinkToFit="1"/>
    </xf>
    <xf numFmtId="177" fontId="48" fillId="0" borderId="0" xfId="3" applyNumberFormat="1" applyFont="1" applyFill="1" applyBorder="1" applyAlignment="1">
      <alignment horizontal="right" vertical="center" shrinkToFit="1"/>
    </xf>
    <xf numFmtId="0" fontId="48" fillId="0" borderId="15" xfId="126" applyFont="1" applyBorder="1">
      <alignment vertical="center"/>
    </xf>
    <xf numFmtId="0" fontId="13" fillId="0" borderId="0" xfId="0" applyFont="1">
      <alignment vertical="center"/>
    </xf>
    <xf numFmtId="0" fontId="48" fillId="0" borderId="51" xfId="126" applyFont="1" applyBorder="1" applyAlignment="1">
      <alignment horizontal="center" vertical="center"/>
    </xf>
    <xf numFmtId="49" fontId="48" fillId="0" borderId="0" xfId="3" applyNumberFormat="1" applyFont="1" applyFill="1" applyBorder="1" applyAlignment="1">
      <alignment vertical="center" shrinkToFit="1"/>
    </xf>
    <xf numFmtId="41" fontId="48" fillId="0" borderId="10" xfId="1" applyFont="1" applyBorder="1" applyAlignment="1">
      <alignment vertical="center"/>
    </xf>
    <xf numFmtId="49" fontId="48" fillId="0" borderId="36" xfId="3" applyNumberFormat="1" applyFont="1" applyFill="1" applyBorder="1" applyAlignment="1">
      <alignment vertical="center" shrinkToFit="1"/>
    </xf>
    <xf numFmtId="178" fontId="48" fillId="0" borderId="36" xfId="3" applyNumberFormat="1" applyFont="1" applyFill="1" applyBorder="1" applyAlignment="1">
      <alignment horizontal="right" vertical="center" shrinkToFit="1"/>
    </xf>
    <xf numFmtId="176" fontId="48" fillId="0" borderId="36" xfId="3" applyNumberFormat="1" applyFont="1" applyFill="1" applyBorder="1" applyAlignment="1">
      <alignment horizontal="center" vertical="center" shrinkToFit="1"/>
    </xf>
    <xf numFmtId="180" fontId="48" fillId="0" borderId="36" xfId="3" applyNumberFormat="1" applyFont="1" applyFill="1" applyBorder="1" applyAlignment="1">
      <alignment horizontal="right" vertical="center" shrinkToFit="1"/>
    </xf>
    <xf numFmtId="181" fontId="48" fillId="0" borderId="36" xfId="0" applyNumberFormat="1" applyFont="1" applyBorder="1" applyAlignment="1">
      <alignment horizontal="right" vertical="center" shrinkToFit="1"/>
    </xf>
    <xf numFmtId="177" fontId="48" fillId="0" borderId="36" xfId="3" applyNumberFormat="1" applyFont="1" applyFill="1" applyBorder="1" applyAlignment="1">
      <alignment horizontal="right" vertical="center" shrinkToFit="1"/>
    </xf>
    <xf numFmtId="178" fontId="48" fillId="0" borderId="23" xfId="3" applyNumberFormat="1" applyFont="1" applyFill="1" applyBorder="1" applyAlignment="1">
      <alignment horizontal="right" vertical="center" shrinkToFit="1"/>
    </xf>
    <xf numFmtId="178" fontId="48" fillId="0" borderId="0" xfId="3" applyNumberFormat="1" applyFont="1" applyFill="1" applyBorder="1" applyAlignment="1">
      <alignment vertical="center" shrinkToFit="1"/>
    </xf>
    <xf numFmtId="176" fontId="48" fillId="0" borderId="0" xfId="3" applyNumberFormat="1" applyFont="1" applyFill="1" applyBorder="1" applyAlignment="1">
      <alignment vertical="center" shrinkToFit="1"/>
    </xf>
    <xf numFmtId="41" fontId="47" fillId="0" borderId="10" xfId="1" applyFont="1" applyBorder="1" applyAlignment="1">
      <alignment horizontal="center" vertical="center"/>
    </xf>
    <xf numFmtId="49" fontId="47" fillId="0" borderId="36" xfId="3" applyNumberFormat="1" applyFont="1" applyFill="1" applyBorder="1" applyAlignment="1">
      <alignment vertical="center" shrinkToFit="1"/>
    </xf>
    <xf numFmtId="13" fontId="47" fillId="0" borderId="0" xfId="3" applyNumberFormat="1" applyFont="1" applyFill="1" applyBorder="1" applyAlignment="1">
      <alignment horizontal="center" vertical="center" shrinkToFit="1"/>
    </xf>
    <xf numFmtId="13" fontId="47" fillId="0" borderId="0" xfId="3" applyNumberFormat="1" applyFont="1" applyFill="1" applyBorder="1" applyAlignment="1">
      <alignment horizontal="right" vertical="center" shrinkToFit="1"/>
    </xf>
    <xf numFmtId="13" fontId="48" fillId="0" borderId="0" xfId="3" applyNumberFormat="1" applyFont="1" applyFill="1" applyBorder="1" applyAlignment="1">
      <alignment horizontal="center" vertical="center" shrinkToFit="1"/>
    </xf>
    <xf numFmtId="13" fontId="48" fillId="0" borderId="0" xfId="3" applyNumberFormat="1" applyFont="1" applyFill="1" applyBorder="1" applyAlignment="1">
      <alignment horizontal="right" vertical="center" shrinkToFit="1"/>
    </xf>
    <xf numFmtId="176" fontId="48" fillId="0" borderId="0" xfId="3" applyNumberFormat="1" applyFont="1" applyFill="1" applyBorder="1" applyAlignment="1">
      <alignment horizontal="right" vertical="center" shrinkToFit="1"/>
    </xf>
    <xf numFmtId="0" fontId="47" fillId="0" borderId="0" xfId="0" applyFont="1" applyBorder="1" applyAlignment="1">
      <alignment horizontal="center" vertical="center"/>
    </xf>
    <xf numFmtId="178" fontId="47" fillId="0" borderId="0" xfId="0" applyNumberFormat="1" applyFont="1" applyFill="1" applyBorder="1" applyAlignment="1">
      <alignment horizontal="right" vertical="center" shrinkToFit="1"/>
    </xf>
    <xf numFmtId="185" fontId="48" fillId="0" borderId="0" xfId="3" applyNumberFormat="1" applyFont="1" applyFill="1" applyBorder="1" applyAlignment="1">
      <alignment horizontal="center" vertical="center" shrinkToFit="1"/>
    </xf>
    <xf numFmtId="10" fontId="48" fillId="0" borderId="0" xfId="3" applyNumberFormat="1" applyFont="1" applyFill="1" applyBorder="1" applyAlignment="1">
      <alignment horizontal="right" vertical="center" shrinkToFit="1"/>
    </xf>
    <xf numFmtId="177" fontId="48" fillId="0" borderId="0" xfId="3" applyNumberFormat="1" applyFont="1" applyFill="1" applyBorder="1" applyAlignment="1">
      <alignment horizontal="center" vertical="center" shrinkToFit="1"/>
    </xf>
    <xf numFmtId="184" fontId="48" fillId="0" borderId="0" xfId="3" applyNumberFormat="1" applyFont="1" applyFill="1" applyBorder="1" applyAlignment="1">
      <alignment horizontal="center" vertical="center" shrinkToFit="1"/>
    </xf>
    <xf numFmtId="10" fontId="48" fillId="0" borderId="0" xfId="3" applyNumberFormat="1" applyFont="1" applyFill="1" applyBorder="1" applyAlignment="1">
      <alignment horizontal="center" vertical="center" shrinkToFit="1"/>
    </xf>
    <xf numFmtId="185" fontId="48" fillId="0" borderId="36" xfId="3" applyNumberFormat="1" applyFont="1" applyFill="1" applyBorder="1" applyAlignment="1">
      <alignment horizontal="center" vertical="center" shrinkToFit="1"/>
    </xf>
    <xf numFmtId="184" fontId="48" fillId="0" borderId="36" xfId="3" applyNumberFormat="1" applyFont="1" applyFill="1" applyBorder="1" applyAlignment="1">
      <alignment horizontal="right" vertical="center" shrinkToFit="1"/>
    </xf>
    <xf numFmtId="177" fontId="48" fillId="0" borderId="36" xfId="3" applyNumberFormat="1" applyFont="1" applyFill="1" applyBorder="1" applyAlignment="1">
      <alignment horizontal="center" vertical="center" shrinkToFit="1"/>
    </xf>
    <xf numFmtId="176" fontId="48" fillId="0" borderId="36" xfId="3" applyNumberFormat="1" applyFont="1" applyFill="1" applyBorder="1" applyAlignment="1">
      <alignment horizontal="right" vertical="center" shrinkToFit="1"/>
    </xf>
    <xf numFmtId="0" fontId="48" fillId="0" borderId="10" xfId="126" applyFont="1" applyBorder="1">
      <alignment vertical="center"/>
    </xf>
    <xf numFmtId="179" fontId="48" fillId="0" borderId="0" xfId="3" applyNumberFormat="1" applyFont="1" applyFill="1" applyBorder="1" applyAlignment="1">
      <alignment horizontal="right" vertical="center" shrinkToFit="1"/>
    </xf>
    <xf numFmtId="181" fontId="48" fillId="0" borderId="0" xfId="0" applyNumberFormat="1" applyFont="1" applyBorder="1" applyAlignment="1">
      <alignment horizontal="right" vertical="center" shrinkToFit="1"/>
    </xf>
    <xf numFmtId="179" fontId="48" fillId="0" borderId="0" xfId="66" applyNumberFormat="1" applyFont="1" applyBorder="1" applyAlignment="1">
      <alignment horizontal="right" vertical="center" shrinkToFit="1"/>
    </xf>
    <xf numFmtId="181" fontId="48" fillId="0" borderId="0" xfId="66" applyNumberFormat="1" applyFont="1" applyBorder="1" applyAlignment="1">
      <alignment horizontal="right" vertical="center" shrinkToFit="1"/>
    </xf>
    <xf numFmtId="182" fontId="48" fillId="0" borderId="0" xfId="66" applyNumberFormat="1" applyFont="1" applyBorder="1" applyAlignment="1">
      <alignment horizontal="right" vertical="center" shrinkToFit="1"/>
    </xf>
    <xf numFmtId="180" fontId="47" fillId="0" borderId="36" xfId="3" applyNumberFormat="1" applyFont="1" applyFill="1" applyBorder="1" applyAlignment="1">
      <alignment horizontal="right" vertical="center" shrinkToFit="1"/>
    </xf>
    <xf numFmtId="181" fontId="47" fillId="0" borderId="36" xfId="0" applyNumberFormat="1" applyFont="1" applyFill="1" applyBorder="1" applyAlignment="1">
      <alignment horizontal="right" vertical="center" shrinkToFit="1"/>
    </xf>
    <xf numFmtId="0" fontId="48" fillId="0" borderId="0" xfId="126" applyFont="1" applyBorder="1" applyAlignment="1">
      <alignment horizontal="center" vertical="center"/>
    </xf>
    <xf numFmtId="41" fontId="47" fillId="0" borderId="18" xfId="1" applyFont="1" applyBorder="1" applyAlignment="1">
      <alignment vertical="center"/>
    </xf>
    <xf numFmtId="178" fontId="47" fillId="0" borderId="36" xfId="3" applyNumberFormat="1" applyFont="1" applyFill="1" applyBorder="1" applyAlignment="1">
      <alignment vertical="center" shrinkToFit="1"/>
    </xf>
    <xf numFmtId="176" fontId="47" fillId="0" borderId="36" xfId="3" applyNumberFormat="1" applyFont="1" applyFill="1" applyBorder="1" applyAlignment="1">
      <alignment vertical="center" shrinkToFit="1"/>
    </xf>
    <xf numFmtId="9" fontId="47" fillId="0" borderId="36" xfId="3" applyNumberFormat="1" applyFont="1" applyFill="1" applyBorder="1" applyAlignment="1">
      <alignment horizontal="right" vertical="center" shrinkToFit="1"/>
    </xf>
    <xf numFmtId="176" fontId="47" fillId="0" borderId="36" xfId="3" applyNumberFormat="1" applyFont="1" applyFill="1" applyBorder="1" applyAlignment="1">
      <alignment horizontal="center" vertical="center" shrinkToFit="1"/>
    </xf>
    <xf numFmtId="179" fontId="47" fillId="0" borderId="36" xfId="66" applyNumberFormat="1" applyFont="1" applyFill="1" applyBorder="1" applyAlignment="1">
      <alignment horizontal="right" vertical="center" shrinkToFit="1"/>
    </xf>
    <xf numFmtId="9" fontId="47" fillId="0" borderId="20" xfId="3" applyNumberFormat="1" applyFont="1" applyFill="1" applyBorder="1" applyAlignment="1">
      <alignment horizontal="right" vertical="center" shrinkToFit="1"/>
    </xf>
    <xf numFmtId="179" fontId="47" fillId="0" borderId="20" xfId="66" applyNumberFormat="1" applyFont="1" applyFill="1" applyBorder="1" applyAlignment="1">
      <alignment horizontal="right" vertical="center" shrinkToFit="1"/>
    </xf>
    <xf numFmtId="41" fontId="47" fillId="0" borderId="1" xfId="1" applyFont="1" applyBorder="1" applyAlignment="1">
      <alignment horizontal="center" vertical="center"/>
    </xf>
    <xf numFmtId="49" fontId="47" fillId="0" borderId="24" xfId="3" applyNumberFormat="1" applyFont="1" applyFill="1" applyBorder="1" applyAlignment="1">
      <alignment vertical="center" shrinkToFit="1"/>
    </xf>
    <xf numFmtId="178" fontId="47" fillId="0" borderId="37" xfId="3" applyNumberFormat="1" applyFont="1" applyFill="1" applyBorder="1" applyAlignment="1">
      <alignment horizontal="right" vertical="center" shrinkToFit="1"/>
    </xf>
    <xf numFmtId="184" fontId="47" fillId="0" borderId="37" xfId="3" applyNumberFormat="1" applyFont="1" applyFill="1" applyBorder="1" applyAlignment="1">
      <alignment horizontal="center" vertical="center" shrinkToFit="1"/>
    </xf>
    <xf numFmtId="10" fontId="47" fillId="0" borderId="37" xfId="3" applyNumberFormat="1" applyFont="1" applyFill="1" applyBorder="1" applyAlignment="1">
      <alignment horizontal="right" vertical="center" shrinkToFit="1"/>
    </xf>
    <xf numFmtId="0" fontId="47" fillId="0" borderId="37" xfId="0" applyFont="1" applyFill="1" applyBorder="1" applyAlignment="1">
      <alignment horizontal="right" vertical="center" shrinkToFit="1"/>
    </xf>
    <xf numFmtId="178" fontId="47" fillId="0" borderId="25" xfId="0" applyNumberFormat="1" applyFont="1" applyFill="1" applyBorder="1" applyAlignment="1">
      <alignment horizontal="right" vertical="center" shrinkToFit="1"/>
    </xf>
    <xf numFmtId="0" fontId="47" fillId="0" borderId="1" xfId="126" applyFont="1" applyBorder="1" applyAlignment="1">
      <alignment vertical="center"/>
    </xf>
    <xf numFmtId="49" fontId="47" fillId="0" borderId="21" xfId="65" applyNumberFormat="1" applyFont="1" applyFill="1" applyBorder="1" applyAlignment="1">
      <alignment vertical="center" shrinkToFit="1"/>
    </xf>
    <xf numFmtId="49" fontId="47" fillId="0" borderId="51" xfId="65" applyNumberFormat="1" applyFont="1" applyFill="1" applyBorder="1" applyAlignment="1">
      <alignment vertical="center" shrinkToFit="1"/>
    </xf>
    <xf numFmtId="0" fontId="51" fillId="0" borderId="10" xfId="64" applyFont="1" applyBorder="1" applyAlignment="1">
      <alignment horizontal="center" vertical="center" shrinkToFit="1"/>
    </xf>
    <xf numFmtId="49" fontId="47" fillId="0" borderId="21" xfId="65" applyNumberFormat="1" applyFont="1" applyFill="1" applyBorder="1" applyAlignment="1">
      <alignment horizontal="left" vertical="center" wrapText="1" shrinkToFit="1"/>
    </xf>
    <xf numFmtId="178" fontId="47" fillId="0" borderId="17" xfId="1" applyNumberFormat="1" applyFont="1" applyBorder="1" applyAlignment="1">
      <alignment horizontal="right" vertical="center" wrapText="1" shrinkToFit="1"/>
    </xf>
    <xf numFmtId="49" fontId="47" fillId="0" borderId="51" xfId="65" applyNumberFormat="1" applyFont="1" applyFill="1" applyBorder="1" applyAlignment="1">
      <alignment horizontal="left" vertical="center" wrapText="1" shrinkToFit="1"/>
    </xf>
    <xf numFmtId="178" fontId="47" fillId="0" borderId="52" xfId="1" applyNumberFormat="1" applyFont="1" applyBorder="1" applyAlignment="1">
      <alignment horizontal="right" vertical="center" wrapText="1" shrinkToFit="1"/>
    </xf>
    <xf numFmtId="0" fontId="51" fillId="0" borderId="15" xfId="64" applyFont="1" applyBorder="1" applyAlignment="1">
      <alignment horizontal="center" vertical="center" shrinkToFit="1"/>
    </xf>
    <xf numFmtId="49" fontId="47" fillId="0" borderId="51" xfId="65" applyNumberFormat="1" applyFont="1" applyFill="1" applyBorder="1" applyAlignment="1">
      <alignment horizontal="left" vertical="center" shrinkToFit="1"/>
    </xf>
    <xf numFmtId="49" fontId="47" fillId="0" borderId="21" xfId="65" applyNumberFormat="1" applyFont="1" applyBorder="1" applyAlignment="1">
      <alignment horizontal="left" vertical="center" wrapText="1" shrinkToFit="1"/>
    </xf>
    <xf numFmtId="0" fontId="51" fillId="0" borderId="18" xfId="64" applyFont="1" applyBorder="1" applyAlignment="1">
      <alignment horizontal="center" vertical="center" shrinkToFit="1"/>
    </xf>
    <xf numFmtId="41" fontId="47" fillId="0" borderId="10" xfId="1" applyFont="1" applyFill="1" applyBorder="1" applyAlignment="1">
      <alignment horizontal="center" vertical="center" shrinkToFit="1"/>
    </xf>
    <xf numFmtId="49" fontId="47" fillId="0" borderId="22" xfId="65" applyNumberFormat="1" applyFont="1" applyFill="1" applyBorder="1" applyAlignment="1">
      <alignment horizontal="left" vertical="center" wrapText="1" shrinkToFit="1"/>
    </xf>
    <xf numFmtId="178" fontId="47" fillId="0" borderId="23" xfId="1" applyNumberFormat="1" applyFont="1" applyBorder="1" applyAlignment="1">
      <alignment horizontal="right" vertical="center" wrapText="1" shrinkToFit="1"/>
    </xf>
    <xf numFmtId="0" fontId="47" fillId="0" borderId="15" xfId="67" applyFont="1" applyBorder="1" applyAlignment="1">
      <alignment horizontal="center" vertical="center" wrapText="1"/>
    </xf>
    <xf numFmtId="49" fontId="47" fillId="0" borderId="51" xfId="68" applyNumberFormat="1" applyFont="1" applyBorder="1" applyAlignment="1">
      <alignment horizontal="left" vertical="center"/>
    </xf>
    <xf numFmtId="178" fontId="47" fillId="0" borderId="52" xfId="1" applyNumberFormat="1" applyFont="1" applyBorder="1" applyAlignment="1">
      <alignment horizontal="right" vertical="center"/>
    </xf>
    <xf numFmtId="178" fontId="47" fillId="0" borderId="23" xfId="1" applyNumberFormat="1" applyFont="1" applyBorder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49" fontId="47" fillId="0" borderId="22" xfId="68" applyNumberFormat="1" applyFont="1" applyFill="1" applyBorder="1" applyAlignment="1">
      <alignment horizontal="left" vertical="center" wrapText="1"/>
    </xf>
    <xf numFmtId="178" fontId="47" fillId="0" borderId="23" xfId="1" applyNumberFormat="1" applyFont="1" applyFill="1" applyBorder="1" applyAlignment="1">
      <alignment horizontal="right" vertical="center" wrapText="1"/>
    </xf>
    <xf numFmtId="178" fontId="47" fillId="0" borderId="25" xfId="1" applyNumberFormat="1" applyFont="1" applyBorder="1" applyAlignment="1">
      <alignment horizontal="right" vertical="center" wrapText="1"/>
    </xf>
    <xf numFmtId="0" fontId="51" fillId="0" borderId="10" xfId="67" applyFont="1" applyBorder="1" applyAlignment="1">
      <alignment horizontal="center" vertical="center"/>
    </xf>
    <xf numFmtId="49" fontId="47" fillId="0" borderId="0" xfId="68" applyNumberFormat="1" applyFont="1" applyFill="1" applyBorder="1" applyAlignment="1">
      <alignment horizontal="left" vertical="center" wrapText="1"/>
    </xf>
    <xf numFmtId="49" fontId="47" fillId="0" borderId="20" xfId="68" applyNumberFormat="1" applyFont="1" applyBorder="1" applyAlignment="1">
      <alignment horizontal="left" vertical="center"/>
    </xf>
    <xf numFmtId="178" fontId="47" fillId="0" borderId="20" xfId="1" applyNumberFormat="1" applyFont="1" applyBorder="1" applyAlignment="1">
      <alignment horizontal="right" vertical="center"/>
    </xf>
    <xf numFmtId="49" fontId="47" fillId="0" borderId="24" xfId="68" applyNumberFormat="1" applyFont="1" applyBorder="1" applyAlignment="1">
      <alignment horizontal="left" vertical="center" wrapText="1"/>
    </xf>
    <xf numFmtId="178" fontId="47" fillId="0" borderId="36" xfId="1" applyNumberFormat="1" applyFont="1" applyBorder="1" applyAlignment="1">
      <alignment horizontal="right" vertical="center" wrapText="1"/>
    </xf>
    <xf numFmtId="49" fontId="47" fillId="0" borderId="20" xfId="68" applyNumberFormat="1" applyFont="1" applyBorder="1" applyAlignment="1">
      <alignment horizontal="left" vertical="center" wrapText="1"/>
    </xf>
    <xf numFmtId="178" fontId="47" fillId="0" borderId="20" xfId="1" applyNumberFormat="1" applyFont="1" applyBorder="1" applyAlignment="1">
      <alignment horizontal="right" vertical="center" wrapText="1"/>
    </xf>
    <xf numFmtId="0" fontId="16" fillId="0" borderId="2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14" fillId="36" borderId="3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36" borderId="1" xfId="0" applyFont="1" applyFill="1" applyBorder="1" applyAlignment="1">
      <alignment horizontal="center" vertical="center"/>
    </xf>
    <xf numFmtId="176" fontId="14" fillId="36" borderId="1" xfId="0" applyNumberFormat="1" applyFont="1" applyFill="1" applyBorder="1" applyAlignment="1">
      <alignment horizontal="center" vertical="center"/>
    </xf>
    <xf numFmtId="41" fontId="14" fillId="36" borderId="1" xfId="1" applyFont="1" applyFill="1" applyBorder="1" applyAlignment="1">
      <alignment vertical="center"/>
    </xf>
    <xf numFmtId="41" fontId="14" fillId="36" borderId="6" xfId="1" applyFont="1" applyFill="1" applyBorder="1" applyAlignment="1">
      <alignment vertical="center"/>
    </xf>
    <xf numFmtId="41" fontId="14" fillId="0" borderId="7" xfId="1" applyFont="1" applyFill="1" applyBorder="1" applyAlignment="1">
      <alignment horizontal="left" vertical="center"/>
    </xf>
    <xf numFmtId="41" fontId="14" fillId="0" borderId="3" xfId="0" applyNumberFormat="1" applyFont="1" applyBorder="1">
      <alignment vertical="center"/>
    </xf>
    <xf numFmtId="176" fontId="14" fillId="0" borderId="3" xfId="0" applyNumberFormat="1" applyFont="1" applyBorder="1" applyAlignment="1">
      <alignment horizontal="left" vertical="center"/>
    </xf>
    <xf numFmtId="176" fontId="14" fillId="0" borderId="19" xfId="0" applyNumberFormat="1" applyFont="1" applyBorder="1">
      <alignment vertical="center"/>
    </xf>
    <xf numFmtId="41" fontId="14" fillId="0" borderId="3" xfId="1" applyFont="1" applyFill="1" applyBorder="1" applyAlignment="1">
      <alignment horizontal="center" vertical="center"/>
    </xf>
    <xf numFmtId="0" fontId="14" fillId="0" borderId="65" xfId="0" applyFont="1" applyBorder="1">
      <alignment vertical="center"/>
    </xf>
    <xf numFmtId="176" fontId="14" fillId="0" borderId="18" xfId="0" applyNumberFormat="1" applyFont="1" applyBorder="1">
      <alignment vertical="center"/>
    </xf>
    <xf numFmtId="176" fontId="14" fillId="0" borderId="1" xfId="0" applyNumberFormat="1" applyFont="1" applyBorder="1" applyAlignment="1">
      <alignment horizontal="left" vertical="center"/>
    </xf>
    <xf numFmtId="0" fontId="14" fillId="0" borderId="2" xfId="0" applyFont="1" applyBorder="1">
      <alignment vertical="center"/>
    </xf>
    <xf numFmtId="41" fontId="14" fillId="0" borderId="1" xfId="0" applyNumberFormat="1" applyFont="1" applyBorder="1">
      <alignment vertical="center"/>
    </xf>
    <xf numFmtId="176" fontId="14" fillId="0" borderId="15" xfId="0" applyNumberFormat="1" applyFont="1" applyBorder="1">
      <alignment vertical="center"/>
    </xf>
    <xf numFmtId="41" fontId="14" fillId="0" borderId="18" xfId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5" xfId="0" applyFont="1" applyBorder="1">
      <alignment vertical="center"/>
    </xf>
    <xf numFmtId="176" fontId="14" fillId="0" borderId="1" xfId="0" applyNumberFormat="1" applyFont="1" applyBorder="1" applyAlignment="1">
      <alignment horizontal="left" vertical="center" shrinkToFit="1"/>
    </xf>
    <xf numFmtId="0" fontId="14" fillId="0" borderId="18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76" fontId="14" fillId="36" borderId="18" xfId="0" applyNumberFormat="1" applyFont="1" applyFill="1" applyBorder="1" applyAlignment="1">
      <alignment horizontal="center" vertical="center"/>
    </xf>
    <xf numFmtId="41" fontId="14" fillId="36" borderId="18" xfId="1" applyFont="1" applyFill="1" applyBorder="1" applyAlignment="1">
      <alignment vertical="center"/>
    </xf>
    <xf numFmtId="41" fontId="14" fillId="36" borderId="70" xfId="1" applyFont="1" applyFill="1" applyBorder="1" applyAlignment="1">
      <alignment vertical="center"/>
    </xf>
    <xf numFmtId="176" fontId="14" fillId="0" borderId="10" xfId="0" applyNumberFormat="1" applyFont="1" applyBorder="1">
      <alignment vertical="center"/>
    </xf>
    <xf numFmtId="176" fontId="14" fillId="0" borderId="24" xfId="0" applyNumberFormat="1" applyFont="1" applyBorder="1" applyAlignment="1">
      <alignment vertical="center"/>
    </xf>
    <xf numFmtId="176" fontId="14" fillId="0" borderId="1" xfId="147" applyNumberFormat="1" applyFont="1" applyBorder="1" applyAlignment="1">
      <alignment vertical="center"/>
    </xf>
    <xf numFmtId="176" fontId="14" fillId="0" borderId="21" xfId="0" applyNumberFormat="1" applyFont="1" applyBorder="1" applyAlignment="1">
      <alignment vertical="center"/>
    </xf>
    <xf numFmtId="176" fontId="14" fillId="0" borderId="1" xfId="0" applyNumberFormat="1" applyFont="1" applyBorder="1" applyAlignment="1">
      <alignment vertical="center"/>
    </xf>
    <xf numFmtId="176" fontId="14" fillId="0" borderId="3" xfId="0" applyNumberFormat="1" applyFont="1" applyBorder="1" applyAlignment="1">
      <alignment vertical="center"/>
    </xf>
    <xf numFmtId="0" fontId="50" fillId="0" borderId="0" xfId="148" applyFont="1">
      <alignment vertical="center"/>
    </xf>
    <xf numFmtId="176" fontId="50" fillId="0" borderId="0" xfId="148" applyNumberFormat="1" applyFont="1">
      <alignment vertical="center"/>
    </xf>
    <xf numFmtId="0" fontId="50" fillId="0" borderId="0" xfId="148" applyFont="1" applyAlignment="1">
      <alignment horizontal="center" vertical="center"/>
    </xf>
    <xf numFmtId="41" fontId="50" fillId="0" borderId="0" xfId="149" applyFont="1" applyAlignment="1">
      <alignment horizontal="center" vertical="center"/>
    </xf>
    <xf numFmtId="0" fontId="48" fillId="0" borderId="1" xfId="148" applyFont="1" applyBorder="1" applyAlignment="1">
      <alignment horizontal="center" vertical="center" wrapText="1"/>
    </xf>
    <xf numFmtId="14" fontId="48" fillId="0" borderId="1" xfId="148" applyNumberFormat="1" applyFont="1" applyBorder="1" applyAlignment="1">
      <alignment horizontal="center" vertical="center" wrapText="1"/>
    </xf>
    <xf numFmtId="0" fontId="45" fillId="0" borderId="1" xfId="148" applyFont="1" applyBorder="1" applyAlignment="1">
      <alignment horizontal="center" vertical="center"/>
    </xf>
    <xf numFmtId="0" fontId="44" fillId="0" borderId="0" xfId="148" applyFont="1" applyAlignment="1">
      <alignment horizontal="center" vertical="center"/>
    </xf>
    <xf numFmtId="41" fontId="44" fillId="0" borderId="0" xfId="149" applyFont="1" applyAlignment="1">
      <alignment horizontal="center" vertical="center"/>
    </xf>
    <xf numFmtId="41" fontId="39" fillId="0" borderId="6" xfId="3" applyFont="1" applyFill="1" applyBorder="1">
      <alignment vertical="center"/>
    </xf>
    <xf numFmtId="0" fontId="0" fillId="0" borderId="0" xfId="0" applyFont="1" applyFill="1">
      <alignment vertical="center"/>
    </xf>
    <xf numFmtId="179" fontId="47" fillId="0" borderId="0" xfId="66" applyNumberFormat="1" applyFont="1" applyAlignment="1">
      <alignment horizontal="right" vertical="center" shrinkToFit="1"/>
    </xf>
    <xf numFmtId="0" fontId="16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 shrinkToFit="1"/>
    </xf>
    <xf numFmtId="0" fontId="19" fillId="33" borderId="14" xfId="0" applyFont="1" applyFill="1" applyBorder="1" applyAlignment="1">
      <alignment horizontal="center" vertical="center" shrinkToFit="1"/>
    </xf>
    <xf numFmtId="0" fontId="19" fillId="33" borderId="38" xfId="0" applyFont="1" applyFill="1" applyBorder="1" applyAlignment="1">
      <alignment horizontal="center" vertical="center" shrinkToFit="1"/>
    </xf>
    <xf numFmtId="0" fontId="19" fillId="33" borderId="39" xfId="0" applyFont="1" applyFill="1" applyBorder="1" applyAlignment="1">
      <alignment horizontal="center" vertical="center" shrinkToFit="1"/>
    </xf>
    <xf numFmtId="0" fontId="19" fillId="33" borderId="10" xfId="0" applyFont="1" applyFill="1" applyBorder="1" applyAlignment="1">
      <alignment horizontal="center" vertical="center" shrinkToFit="1"/>
    </xf>
    <xf numFmtId="41" fontId="19" fillId="33" borderId="39" xfId="3" applyFont="1" applyFill="1" applyBorder="1" applyAlignment="1">
      <alignment horizontal="center" vertical="center" wrapText="1" shrinkToFit="1"/>
    </xf>
    <xf numFmtId="41" fontId="19" fillId="33" borderId="10" xfId="3" applyFont="1" applyFill="1" applyBorder="1" applyAlignment="1">
      <alignment horizontal="center" vertical="center" shrinkToFit="1"/>
    </xf>
    <xf numFmtId="41" fontId="19" fillId="33" borderId="49" xfId="3" applyFont="1" applyFill="1" applyBorder="1" applyAlignment="1">
      <alignment horizontal="center" vertical="center" shrinkToFit="1"/>
    </xf>
    <xf numFmtId="41" fontId="19" fillId="33" borderId="22" xfId="3" applyFont="1" applyFill="1" applyBorder="1" applyAlignment="1">
      <alignment horizontal="center" vertical="center" shrinkToFit="1"/>
    </xf>
    <xf numFmtId="41" fontId="19" fillId="33" borderId="50" xfId="3" applyFont="1" applyFill="1" applyBorder="1" applyAlignment="1">
      <alignment horizontal="center" vertical="center" shrinkToFit="1"/>
    </xf>
    <xf numFmtId="41" fontId="19" fillId="33" borderId="13" xfId="3" applyFont="1" applyFill="1" applyBorder="1" applyAlignment="1">
      <alignment horizontal="center" vertical="center" shrinkToFit="1"/>
    </xf>
    <xf numFmtId="0" fontId="19" fillId="33" borderId="53" xfId="0" applyFont="1" applyFill="1" applyBorder="1" applyAlignment="1">
      <alignment horizontal="center" vertical="center" shrinkToFit="1"/>
    </xf>
    <xf numFmtId="0" fontId="19" fillId="33" borderId="20" xfId="0" applyFont="1" applyFill="1" applyBorder="1" applyAlignment="1">
      <alignment horizontal="center" vertical="center" shrinkToFit="1"/>
    </xf>
    <xf numFmtId="0" fontId="19" fillId="33" borderId="17" xfId="0" applyFont="1" applyFill="1" applyBorder="1" applyAlignment="1">
      <alignment horizontal="center" vertical="center" shrinkToFit="1"/>
    </xf>
    <xf numFmtId="0" fontId="19" fillId="33" borderId="54" xfId="0" applyFont="1" applyFill="1" applyBorder="1" applyAlignment="1">
      <alignment horizontal="center" vertical="center" shrinkToFit="1"/>
    </xf>
    <xf numFmtId="0" fontId="19" fillId="33" borderId="0" xfId="0" applyFont="1" applyFill="1" applyBorder="1" applyAlignment="1">
      <alignment horizontal="center" vertical="center" shrinkToFit="1"/>
    </xf>
    <xf numFmtId="0" fontId="19" fillId="33" borderId="52" xfId="0" applyFont="1" applyFill="1" applyBorder="1" applyAlignment="1">
      <alignment horizontal="center" vertical="center" shrinkToFit="1"/>
    </xf>
    <xf numFmtId="0" fontId="19" fillId="33" borderId="55" xfId="0" applyFont="1" applyFill="1" applyBorder="1" applyAlignment="1">
      <alignment horizontal="center" vertical="center" shrinkToFit="1"/>
    </xf>
    <xf numFmtId="0" fontId="19" fillId="33" borderId="12" xfId="0" applyFont="1" applyFill="1" applyBorder="1" applyAlignment="1">
      <alignment horizontal="center" vertical="center" shrinkToFit="1"/>
    </xf>
    <xf numFmtId="0" fontId="19" fillId="33" borderId="56" xfId="0" applyFont="1" applyFill="1" applyBorder="1" applyAlignment="1">
      <alignment horizontal="center" vertical="center" shrinkToFit="1"/>
    </xf>
    <xf numFmtId="0" fontId="39" fillId="35" borderId="21" xfId="0" applyFont="1" applyFill="1" applyBorder="1" applyAlignment="1">
      <alignment horizontal="center" vertical="center" shrinkToFit="1"/>
    </xf>
    <xf numFmtId="0" fontId="39" fillId="35" borderId="17" xfId="0" applyFont="1" applyFill="1" applyBorder="1" applyAlignment="1">
      <alignment horizontal="center" vertical="center" shrinkToFit="1"/>
    </xf>
    <xf numFmtId="0" fontId="39" fillId="35" borderId="51" xfId="0" applyFont="1" applyFill="1" applyBorder="1" applyAlignment="1">
      <alignment horizontal="center" vertical="center" shrinkToFit="1"/>
    </xf>
    <xf numFmtId="0" fontId="39" fillId="35" borderId="52" xfId="0" applyFont="1" applyFill="1" applyBorder="1" applyAlignment="1">
      <alignment horizontal="center" vertical="center" shrinkToFit="1"/>
    </xf>
    <xf numFmtId="0" fontId="39" fillId="34" borderId="18" xfId="0" applyFont="1" applyFill="1" applyBorder="1" applyAlignment="1">
      <alignment horizontal="center" vertical="center" shrinkToFit="1"/>
    </xf>
    <xf numFmtId="0" fontId="39" fillId="34" borderId="15" xfId="0" applyFont="1" applyFill="1" applyBorder="1" applyAlignment="1">
      <alignment horizontal="center" vertical="center" shrinkToFit="1"/>
    </xf>
    <xf numFmtId="0" fontId="39" fillId="34" borderId="10" xfId="0" applyFont="1" applyFill="1" applyBorder="1" applyAlignment="1">
      <alignment horizontal="center" vertical="center" shrinkToFit="1"/>
    </xf>
    <xf numFmtId="0" fontId="39" fillId="35" borderId="22" xfId="0" applyFont="1" applyFill="1" applyBorder="1" applyAlignment="1">
      <alignment horizontal="center" vertical="center" shrinkToFit="1"/>
    </xf>
    <xf numFmtId="0" fontId="39" fillId="35" borderId="23" xfId="0" applyFont="1" applyFill="1" applyBorder="1" applyAlignment="1">
      <alignment horizontal="center" vertical="center" shrinkToFit="1"/>
    </xf>
    <xf numFmtId="0" fontId="38" fillId="0" borderId="0" xfId="0" applyFont="1" applyBorder="1" applyAlignment="1">
      <alignment vertical="center" shrinkToFit="1"/>
    </xf>
    <xf numFmtId="0" fontId="42" fillId="0" borderId="0" xfId="148" applyFont="1" applyAlignment="1">
      <alignment horizontal="center" vertical="center"/>
    </xf>
    <xf numFmtId="0" fontId="45" fillId="0" borderId="1" xfId="148" applyFont="1" applyBorder="1" applyAlignment="1">
      <alignment horizontal="center" vertical="center"/>
    </xf>
    <xf numFmtId="0" fontId="45" fillId="0" borderId="1" xfId="148" applyFont="1" applyBorder="1" applyAlignment="1">
      <alignment horizontal="center" vertical="center" wrapText="1"/>
    </xf>
    <xf numFmtId="41" fontId="45" fillId="0" borderId="1" xfId="149" applyFont="1" applyBorder="1" applyAlignment="1">
      <alignment horizontal="center" vertical="center" wrapText="1"/>
    </xf>
    <xf numFmtId="0" fontId="42" fillId="0" borderId="0" xfId="61" applyFont="1" applyAlignment="1">
      <alignment horizontal="center" vertical="center"/>
    </xf>
    <xf numFmtId="0" fontId="45" fillId="0" borderId="24" xfId="61" applyFont="1" applyBorder="1" applyAlignment="1">
      <alignment horizontal="center" vertical="center"/>
    </xf>
    <xf numFmtId="0" fontId="45" fillId="0" borderId="37" xfId="61" applyFont="1" applyBorder="1" applyAlignment="1">
      <alignment horizontal="center" vertical="center"/>
    </xf>
    <xf numFmtId="0" fontId="45" fillId="0" borderId="25" xfId="61" applyFont="1" applyBorder="1" applyAlignment="1">
      <alignment horizontal="center" vertical="center"/>
    </xf>
    <xf numFmtId="0" fontId="45" fillId="0" borderId="1" xfId="61" applyFont="1" applyBorder="1" applyAlignment="1">
      <alignment horizontal="center" vertical="center"/>
    </xf>
    <xf numFmtId="0" fontId="42" fillId="0" borderId="0" xfId="64" applyFont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0" borderId="60" xfId="0" applyFont="1" applyBorder="1" applyAlignment="1">
      <alignment horizontal="center" vertical="center"/>
    </xf>
    <xf numFmtId="0" fontId="54" fillId="0" borderId="0" xfId="126" applyFont="1" applyAlignment="1">
      <alignment horizontal="center" vertical="center"/>
    </xf>
    <xf numFmtId="0" fontId="49" fillId="0" borderId="24" xfId="126" applyFont="1" applyBorder="1" applyAlignment="1">
      <alignment horizontal="center" vertical="center"/>
    </xf>
    <xf numFmtId="0" fontId="49" fillId="0" borderId="37" xfId="126" applyFont="1" applyBorder="1" applyAlignment="1">
      <alignment horizontal="center" vertical="center"/>
    </xf>
    <xf numFmtId="41" fontId="49" fillId="0" borderId="24" xfId="127" applyFont="1" applyBorder="1" applyAlignment="1">
      <alignment horizontal="center" vertical="center"/>
    </xf>
    <xf numFmtId="41" fontId="49" fillId="0" borderId="37" xfId="127" applyFont="1" applyBorder="1" applyAlignment="1">
      <alignment horizontal="center" vertical="center"/>
    </xf>
    <xf numFmtId="0" fontId="54" fillId="0" borderId="0" xfId="64" applyFont="1" applyAlignment="1">
      <alignment horizontal="center" vertical="center"/>
    </xf>
    <xf numFmtId="0" fontId="49" fillId="0" borderId="1" xfId="64" applyFont="1" applyBorder="1" applyAlignment="1">
      <alignment horizontal="center" vertical="center"/>
    </xf>
    <xf numFmtId="0" fontId="54" fillId="0" borderId="0" xfId="67" applyFont="1" applyAlignment="1">
      <alignment horizontal="center" vertical="center"/>
    </xf>
    <xf numFmtId="0" fontId="49" fillId="0" borderId="24" xfId="67" applyFont="1" applyBorder="1" applyAlignment="1">
      <alignment horizontal="center" vertical="center"/>
    </xf>
    <xf numFmtId="0" fontId="49" fillId="0" borderId="25" xfId="67" applyFont="1" applyBorder="1" applyAlignment="1">
      <alignment horizontal="center" vertical="center"/>
    </xf>
    <xf numFmtId="0" fontId="49" fillId="0" borderId="1" xfId="67" applyFont="1" applyBorder="1" applyAlignment="1">
      <alignment horizontal="center" vertical="center"/>
    </xf>
  </cellXfs>
  <cellStyles count="150">
    <cellStyle name="20% - 강조색1 2" xfId="13" xr:uid="{00000000-0005-0000-0000-000000000000}"/>
    <cellStyle name="20% - 강조색1 2 2" xfId="72" xr:uid="{00000000-0005-0000-0000-000001000000}"/>
    <cellStyle name="20% - 강조색1 2 2 2" xfId="112" xr:uid="{00000000-0005-0000-0000-000002000000}"/>
    <cellStyle name="20% - 강조색1 2 3" xfId="88" xr:uid="{00000000-0005-0000-0000-000003000000}"/>
    <cellStyle name="20% - 강조색2 2" xfId="14" xr:uid="{00000000-0005-0000-0000-000004000000}"/>
    <cellStyle name="20% - 강조색2 2 2" xfId="73" xr:uid="{00000000-0005-0000-0000-000005000000}"/>
    <cellStyle name="20% - 강조색2 2 2 2" xfId="113" xr:uid="{00000000-0005-0000-0000-000006000000}"/>
    <cellStyle name="20% - 강조색2 2 3" xfId="89" xr:uid="{00000000-0005-0000-0000-000007000000}"/>
    <cellStyle name="20% - 강조색3 2" xfId="15" xr:uid="{00000000-0005-0000-0000-000008000000}"/>
    <cellStyle name="20% - 강조색3 2 2" xfId="74" xr:uid="{00000000-0005-0000-0000-000009000000}"/>
    <cellStyle name="20% - 강조색3 2 2 2" xfId="114" xr:uid="{00000000-0005-0000-0000-00000A000000}"/>
    <cellStyle name="20% - 강조색3 2 3" xfId="90" xr:uid="{00000000-0005-0000-0000-00000B000000}"/>
    <cellStyle name="20% - 강조색4 2" xfId="16" xr:uid="{00000000-0005-0000-0000-00000C000000}"/>
    <cellStyle name="20% - 강조색4 2 2" xfId="75" xr:uid="{00000000-0005-0000-0000-00000D000000}"/>
    <cellStyle name="20% - 강조색4 2 2 2" xfId="115" xr:uid="{00000000-0005-0000-0000-00000E000000}"/>
    <cellStyle name="20% - 강조색4 2 3" xfId="91" xr:uid="{00000000-0005-0000-0000-00000F000000}"/>
    <cellStyle name="20% - 강조색5 2" xfId="17" xr:uid="{00000000-0005-0000-0000-000010000000}"/>
    <cellStyle name="20% - 강조색5 2 2" xfId="76" xr:uid="{00000000-0005-0000-0000-000011000000}"/>
    <cellStyle name="20% - 강조색5 2 2 2" xfId="116" xr:uid="{00000000-0005-0000-0000-000012000000}"/>
    <cellStyle name="20% - 강조색5 2 3" xfId="92" xr:uid="{00000000-0005-0000-0000-000013000000}"/>
    <cellStyle name="20% - 강조색6 2" xfId="18" xr:uid="{00000000-0005-0000-0000-000014000000}"/>
    <cellStyle name="20% - 강조색6 2 2" xfId="77" xr:uid="{00000000-0005-0000-0000-000015000000}"/>
    <cellStyle name="20% - 강조색6 2 2 2" xfId="117" xr:uid="{00000000-0005-0000-0000-000016000000}"/>
    <cellStyle name="20% - 강조색6 2 3" xfId="93" xr:uid="{00000000-0005-0000-0000-000017000000}"/>
    <cellStyle name="40% - 강조색1 2" xfId="19" xr:uid="{00000000-0005-0000-0000-000018000000}"/>
    <cellStyle name="40% - 강조색1 2 2" xfId="78" xr:uid="{00000000-0005-0000-0000-000019000000}"/>
    <cellStyle name="40% - 강조색1 2 2 2" xfId="118" xr:uid="{00000000-0005-0000-0000-00001A000000}"/>
    <cellStyle name="40% - 강조색1 2 3" xfId="94" xr:uid="{00000000-0005-0000-0000-00001B000000}"/>
    <cellStyle name="40% - 강조색2 2" xfId="20" xr:uid="{00000000-0005-0000-0000-00001C000000}"/>
    <cellStyle name="40% - 강조색2 2 2" xfId="79" xr:uid="{00000000-0005-0000-0000-00001D000000}"/>
    <cellStyle name="40% - 강조색2 2 2 2" xfId="119" xr:uid="{00000000-0005-0000-0000-00001E000000}"/>
    <cellStyle name="40% - 강조색2 2 3" xfId="95" xr:uid="{00000000-0005-0000-0000-00001F000000}"/>
    <cellStyle name="40% - 강조색3 2" xfId="21" xr:uid="{00000000-0005-0000-0000-000020000000}"/>
    <cellStyle name="40% - 강조색3 2 2" xfId="80" xr:uid="{00000000-0005-0000-0000-000021000000}"/>
    <cellStyle name="40% - 강조색3 2 2 2" xfId="120" xr:uid="{00000000-0005-0000-0000-000022000000}"/>
    <cellStyle name="40% - 강조색3 2 3" xfId="96" xr:uid="{00000000-0005-0000-0000-000023000000}"/>
    <cellStyle name="40% - 강조색4 2" xfId="22" xr:uid="{00000000-0005-0000-0000-000024000000}"/>
    <cellStyle name="40% - 강조색4 2 2" xfId="81" xr:uid="{00000000-0005-0000-0000-000025000000}"/>
    <cellStyle name="40% - 강조색4 2 2 2" xfId="121" xr:uid="{00000000-0005-0000-0000-000026000000}"/>
    <cellStyle name="40% - 강조색4 2 3" xfId="97" xr:uid="{00000000-0005-0000-0000-000027000000}"/>
    <cellStyle name="40% - 강조색5 2" xfId="23" xr:uid="{00000000-0005-0000-0000-000028000000}"/>
    <cellStyle name="40% - 강조색5 2 2" xfId="82" xr:uid="{00000000-0005-0000-0000-000029000000}"/>
    <cellStyle name="40% - 강조색5 2 2 2" xfId="122" xr:uid="{00000000-0005-0000-0000-00002A000000}"/>
    <cellStyle name="40% - 강조색5 2 3" xfId="98" xr:uid="{00000000-0005-0000-0000-00002B000000}"/>
    <cellStyle name="40% - 강조색6 2" xfId="24" xr:uid="{00000000-0005-0000-0000-00002C000000}"/>
    <cellStyle name="40% - 강조색6 2 2" xfId="83" xr:uid="{00000000-0005-0000-0000-00002D000000}"/>
    <cellStyle name="40% - 강조색6 2 2 2" xfId="123" xr:uid="{00000000-0005-0000-0000-00002E000000}"/>
    <cellStyle name="40% - 강조색6 2 3" xfId="99" xr:uid="{00000000-0005-0000-0000-00002F000000}"/>
    <cellStyle name="60% - 강조색1 2" xfId="25" xr:uid="{00000000-0005-0000-0000-000030000000}"/>
    <cellStyle name="60% - 강조색2 2" xfId="26" xr:uid="{00000000-0005-0000-0000-000031000000}"/>
    <cellStyle name="60% - 강조색3 2" xfId="27" xr:uid="{00000000-0005-0000-0000-000032000000}"/>
    <cellStyle name="60% - 강조색4 2" xfId="28" xr:uid="{00000000-0005-0000-0000-000033000000}"/>
    <cellStyle name="60% - 강조색5 2" xfId="29" xr:uid="{00000000-0005-0000-0000-000034000000}"/>
    <cellStyle name="60% - 강조색6 2" xfId="30" xr:uid="{00000000-0005-0000-0000-000035000000}"/>
    <cellStyle name="S2 2" xfId="10" xr:uid="{00000000-0005-0000-0000-000036000000}"/>
    <cellStyle name="S4 2" xfId="11" xr:uid="{00000000-0005-0000-0000-000037000000}"/>
    <cellStyle name="강조색1 2" xfId="31" xr:uid="{00000000-0005-0000-0000-000038000000}"/>
    <cellStyle name="강조색2 2" xfId="32" xr:uid="{00000000-0005-0000-0000-000039000000}"/>
    <cellStyle name="강조색3 2" xfId="33" xr:uid="{00000000-0005-0000-0000-00003A000000}"/>
    <cellStyle name="강조색4 2" xfId="34" xr:uid="{00000000-0005-0000-0000-00003B000000}"/>
    <cellStyle name="강조색5 2" xfId="35" xr:uid="{00000000-0005-0000-0000-00003C000000}"/>
    <cellStyle name="강조색6 2" xfId="36" xr:uid="{00000000-0005-0000-0000-00003D000000}"/>
    <cellStyle name="경고문 2" xfId="37" xr:uid="{00000000-0005-0000-0000-00003E000000}"/>
    <cellStyle name="계산 2" xfId="38" xr:uid="{00000000-0005-0000-0000-00003F000000}"/>
    <cellStyle name="나쁨 2" xfId="39" xr:uid="{00000000-0005-0000-0000-000040000000}"/>
    <cellStyle name="메모 2" xfId="40" xr:uid="{00000000-0005-0000-0000-000041000000}"/>
    <cellStyle name="메모 2 2" xfId="84" xr:uid="{00000000-0005-0000-0000-000042000000}"/>
    <cellStyle name="메모 2 2 2" xfId="124" xr:uid="{00000000-0005-0000-0000-000043000000}"/>
    <cellStyle name="메모 2 3" xfId="100" xr:uid="{00000000-0005-0000-0000-000044000000}"/>
    <cellStyle name="백분율 2" xfId="4" xr:uid="{00000000-0005-0000-0000-000045000000}"/>
    <cellStyle name="보통 2" xfId="41" xr:uid="{00000000-0005-0000-0000-000046000000}"/>
    <cellStyle name="설명 텍스트 2" xfId="42" xr:uid="{00000000-0005-0000-0000-000047000000}"/>
    <cellStyle name="셀 확인 2" xfId="43" xr:uid="{00000000-0005-0000-0000-000048000000}"/>
    <cellStyle name="쉼표 [0]" xfId="1" builtinId="6"/>
    <cellStyle name="쉼표 [0] 2" xfId="3" xr:uid="{00000000-0005-0000-0000-00004A000000}"/>
    <cellStyle name="쉼표 [0] 2 2" xfId="44" xr:uid="{00000000-0005-0000-0000-00004B000000}"/>
    <cellStyle name="쉼표 [0] 2 3" xfId="45" xr:uid="{00000000-0005-0000-0000-00004C000000}"/>
    <cellStyle name="쉼표 [0] 2 4" xfId="46" xr:uid="{00000000-0005-0000-0000-00004D000000}"/>
    <cellStyle name="쉼표 [0] 3" xfId="8" xr:uid="{00000000-0005-0000-0000-00004E000000}"/>
    <cellStyle name="쉼표 [0] 3 2" xfId="47" xr:uid="{00000000-0005-0000-0000-00004F000000}"/>
    <cellStyle name="쉼표 [0] 4" xfId="7" xr:uid="{00000000-0005-0000-0000-000050000000}"/>
    <cellStyle name="쉼표 [0] 5" xfId="48" xr:uid="{00000000-0005-0000-0000-000051000000}"/>
    <cellStyle name="쉼표 [0] 6" xfId="130" xr:uid="{00000000-0005-0000-0000-000052000000}"/>
    <cellStyle name="쉼표 [0] 6 2" xfId="131" xr:uid="{00000000-0005-0000-0000-000053000000}"/>
    <cellStyle name="쉼표 [0] 6 2 2" xfId="132" xr:uid="{00000000-0005-0000-0000-000054000000}"/>
    <cellStyle name="쉼표 [0] 6 2 3" xfId="69" xr:uid="{00000000-0005-0000-0000-000055000000}"/>
    <cellStyle name="쉼표 [0] 6 2 3 2" xfId="109" xr:uid="{00000000-0005-0000-0000-000056000000}"/>
    <cellStyle name="쉼표 [0] 6 2 3 3" xfId="129" xr:uid="{00000000-0005-0000-0000-000057000000}"/>
    <cellStyle name="쉼표 [0] 6 2 3 3 2" xfId="149" xr:uid="{21308D5E-15F2-4945-A2FC-5C7891EC4577}"/>
    <cellStyle name="쉼표 [0] 6 3" xfId="133" xr:uid="{00000000-0005-0000-0000-000058000000}"/>
    <cellStyle name="쉼표 [0] 6 3 2" xfId="134" xr:uid="{00000000-0005-0000-0000-000059000000}"/>
    <cellStyle name="쉼표 [0] 6 3 3" xfId="65" xr:uid="{00000000-0005-0000-0000-00005A000000}"/>
    <cellStyle name="쉼표 [0] 6 3 3 2" xfId="87" xr:uid="{00000000-0005-0000-0000-00005B000000}"/>
    <cellStyle name="쉼표 [0] 6 3 3 3" xfId="106" xr:uid="{00000000-0005-0000-0000-00005C000000}"/>
    <cellStyle name="쉼표 [0] 6 3 3 4" xfId="127" xr:uid="{00000000-0005-0000-0000-00005D000000}"/>
    <cellStyle name="쉼표 [0] 6 3 4" xfId="68" xr:uid="{00000000-0005-0000-0000-00005E000000}"/>
    <cellStyle name="쉼표 [0] 6 3 4 2" xfId="108" xr:uid="{00000000-0005-0000-0000-00005F000000}"/>
    <cellStyle name="쉼표 [0] 6 4" xfId="135" xr:uid="{00000000-0005-0000-0000-000060000000}"/>
    <cellStyle name="쉼표 [0] 6 5" xfId="62" xr:uid="{00000000-0005-0000-0000-000061000000}"/>
    <cellStyle name="쉼표 [0] 6 5 2" xfId="103" xr:uid="{00000000-0005-0000-0000-000062000000}"/>
    <cellStyle name="쉼표 [0] 7" xfId="136" xr:uid="{00000000-0005-0000-0000-000063000000}"/>
    <cellStyle name="연결된 셀 2" xfId="49" xr:uid="{00000000-0005-0000-0000-000064000000}"/>
    <cellStyle name="요약 2" xfId="50" xr:uid="{00000000-0005-0000-0000-000065000000}"/>
    <cellStyle name="입력 2" xfId="51" xr:uid="{00000000-0005-0000-0000-000066000000}"/>
    <cellStyle name="제목 1 2" xfId="52" xr:uid="{00000000-0005-0000-0000-000067000000}"/>
    <cellStyle name="제목 2 2" xfId="53" xr:uid="{00000000-0005-0000-0000-000068000000}"/>
    <cellStyle name="제목 3 2" xfId="54" xr:uid="{00000000-0005-0000-0000-000069000000}"/>
    <cellStyle name="제목 4 2" xfId="55" xr:uid="{00000000-0005-0000-0000-00006A000000}"/>
    <cellStyle name="제목 5" xfId="56" xr:uid="{00000000-0005-0000-0000-00006B000000}"/>
    <cellStyle name="좋음 2" xfId="57" xr:uid="{00000000-0005-0000-0000-00006C000000}"/>
    <cellStyle name="출력 2" xfId="58" xr:uid="{00000000-0005-0000-0000-00006D000000}"/>
    <cellStyle name="표준" xfId="0" builtinId="0"/>
    <cellStyle name="표준 10" xfId="137" xr:uid="{00000000-0005-0000-0000-00006F000000}"/>
    <cellStyle name="표준 11" xfId="70" xr:uid="{00000000-0005-0000-0000-000070000000}"/>
    <cellStyle name="표준 11 2" xfId="110" xr:uid="{00000000-0005-0000-0000-000071000000}"/>
    <cellStyle name="표준 2" xfId="2" xr:uid="{00000000-0005-0000-0000-000072000000}"/>
    <cellStyle name="표준 2 2" xfId="5" xr:uid="{00000000-0005-0000-0000-000073000000}"/>
    <cellStyle name="표준 2 3" xfId="12" xr:uid="{00000000-0005-0000-0000-000074000000}"/>
    <cellStyle name="표준 2 4" xfId="147" xr:uid="{E9E9D44C-1CC9-4B7E-8EF3-59A626F20659}"/>
    <cellStyle name="표준 3" xfId="9" xr:uid="{00000000-0005-0000-0000-000075000000}"/>
    <cellStyle name="표준 4" xfId="6" xr:uid="{00000000-0005-0000-0000-000076000000}"/>
    <cellStyle name="표준 5" xfId="59" xr:uid="{00000000-0005-0000-0000-000077000000}"/>
    <cellStyle name="표준 6" xfId="60" xr:uid="{00000000-0005-0000-0000-000078000000}"/>
    <cellStyle name="표준 6 2" xfId="85" xr:uid="{00000000-0005-0000-0000-000079000000}"/>
    <cellStyle name="표준 6 2 2" xfId="125" xr:uid="{00000000-0005-0000-0000-00007A000000}"/>
    <cellStyle name="표준 6 3" xfId="101" xr:uid="{00000000-0005-0000-0000-00007B000000}"/>
    <cellStyle name="표준 7" xfId="138" xr:uid="{00000000-0005-0000-0000-00007C000000}"/>
    <cellStyle name="표준 7 2" xfId="139" xr:uid="{00000000-0005-0000-0000-00007D000000}"/>
    <cellStyle name="표준 7 2 2" xfId="140" xr:uid="{00000000-0005-0000-0000-00007E000000}"/>
    <cellStyle name="표준 7 2 3" xfId="71" xr:uid="{00000000-0005-0000-0000-00007F000000}"/>
    <cellStyle name="표준 7 2 3 2" xfId="111" xr:uid="{00000000-0005-0000-0000-000080000000}"/>
    <cellStyle name="표준 7 2 3 3" xfId="128" xr:uid="{00000000-0005-0000-0000-000081000000}"/>
    <cellStyle name="표준 7 2 3 3 2" xfId="148" xr:uid="{A9BA4BEA-663A-41E9-B045-1B95A7F0734B}"/>
    <cellStyle name="표준 7 3" xfId="141" xr:uid="{00000000-0005-0000-0000-000082000000}"/>
    <cellStyle name="표준 7 3 2" xfId="142" xr:uid="{00000000-0005-0000-0000-000083000000}"/>
    <cellStyle name="표준 7 3 3" xfId="64" xr:uid="{00000000-0005-0000-0000-000084000000}"/>
    <cellStyle name="표준 7 3 3 2" xfId="86" xr:uid="{00000000-0005-0000-0000-000085000000}"/>
    <cellStyle name="표준 7 3 3 3" xfId="105" xr:uid="{00000000-0005-0000-0000-000086000000}"/>
    <cellStyle name="표준 7 3 3 4" xfId="126" xr:uid="{00000000-0005-0000-0000-000087000000}"/>
    <cellStyle name="표준 7 3 4" xfId="67" xr:uid="{00000000-0005-0000-0000-000088000000}"/>
    <cellStyle name="표준 7 3 4 2" xfId="107" xr:uid="{00000000-0005-0000-0000-000089000000}"/>
    <cellStyle name="표준 7 4" xfId="143" xr:uid="{00000000-0005-0000-0000-00008A000000}"/>
    <cellStyle name="표준 7 5" xfId="61" xr:uid="{00000000-0005-0000-0000-00008B000000}"/>
    <cellStyle name="표준 7 5 2" xfId="102" xr:uid="{00000000-0005-0000-0000-00008C000000}"/>
    <cellStyle name="표준 7 6" xfId="63" xr:uid="{00000000-0005-0000-0000-00008D000000}"/>
    <cellStyle name="표준 7 6 2" xfId="104" xr:uid="{00000000-0005-0000-0000-00008E000000}"/>
    <cellStyle name="표준 8" xfId="144" xr:uid="{00000000-0005-0000-0000-00008F000000}"/>
    <cellStyle name="표준 8 2" xfId="145" xr:uid="{00000000-0005-0000-0000-000090000000}"/>
    <cellStyle name="표준 9" xfId="146" xr:uid="{00000000-0005-0000-0000-000091000000}"/>
    <cellStyle name="표준_2분기 예산(남부)" xfId="66" xr:uid="{00000000-0005-0000-0000-000092000000}"/>
  </cellStyles>
  <dxfs count="0"/>
  <tableStyles count="0" defaultTableStyle="TableStyleMedium9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086E-3643-4744-A718-730F5C508CD1}">
  <sheetPr>
    <pageSetUpPr fitToPage="1"/>
  </sheetPr>
  <dimension ref="A3:L28"/>
  <sheetViews>
    <sheetView tabSelected="1" zoomScale="115" zoomScaleNormal="115" workbookViewId="0">
      <selection activeCell="B2" sqref="B2"/>
    </sheetView>
  </sheetViews>
  <sheetFormatPr defaultColWidth="9" defaultRowHeight="16.5"/>
  <cols>
    <col min="1" max="1" width="11.625" customWidth="1"/>
    <col min="2" max="2" width="17.25" bestFit="1" customWidth="1"/>
    <col min="3" max="4" width="15.5" bestFit="1" customWidth="1"/>
    <col min="5" max="5" width="15.5" customWidth="1"/>
    <col min="6" max="6" width="11.125" customWidth="1"/>
    <col min="7" max="7" width="14.5" customWidth="1"/>
    <col min="8" max="8" width="15.5" bestFit="1" customWidth="1"/>
    <col min="9" max="9" width="15.5" customWidth="1"/>
    <col min="10" max="10" width="15.5" bestFit="1" customWidth="1"/>
  </cols>
  <sheetData>
    <row r="3" spans="1:12" s="2" customFormat="1" ht="25.5" customHeight="1">
      <c r="A3" s="506" t="s">
        <v>577</v>
      </c>
      <c r="B3" s="506"/>
      <c r="C3" s="506"/>
      <c r="D3" s="506"/>
      <c r="E3" s="506"/>
      <c r="F3" s="506"/>
      <c r="G3" s="506"/>
      <c r="H3" s="506"/>
      <c r="I3" s="506"/>
      <c r="J3" s="506"/>
    </row>
    <row r="4" spans="1:12" s="2" customFormat="1" ht="13.5" customHeight="1" thickBot="1">
      <c r="A4" s="3"/>
      <c r="B4" s="4"/>
      <c r="C4" s="4"/>
      <c r="D4" s="4"/>
      <c r="E4" s="4"/>
      <c r="F4" s="4"/>
      <c r="G4" s="4"/>
      <c r="H4" s="4"/>
      <c r="I4" s="4"/>
      <c r="J4" s="5" t="s">
        <v>107</v>
      </c>
      <c r="K4" s="4"/>
      <c r="L4" s="4"/>
    </row>
    <row r="5" spans="1:12" ht="20.100000000000001" customHeight="1">
      <c r="A5" s="507" t="s">
        <v>108</v>
      </c>
      <c r="B5" s="508"/>
      <c r="C5" s="508"/>
      <c r="D5" s="508"/>
      <c r="E5" s="443"/>
      <c r="F5" s="508" t="s">
        <v>109</v>
      </c>
      <c r="G5" s="508"/>
      <c r="H5" s="508"/>
      <c r="I5" s="508"/>
      <c r="J5" s="509"/>
      <c r="K5" s="66"/>
    </row>
    <row r="6" spans="1:12" ht="20.100000000000001" customHeight="1">
      <c r="A6" s="503" t="s">
        <v>110</v>
      </c>
      <c r="B6" s="504"/>
      <c r="C6" s="496" t="s">
        <v>571</v>
      </c>
      <c r="D6" s="496" t="s">
        <v>572</v>
      </c>
      <c r="E6" s="496" t="s">
        <v>573</v>
      </c>
      <c r="F6" s="505" t="s">
        <v>110</v>
      </c>
      <c r="G6" s="504"/>
      <c r="H6" s="496" t="s">
        <v>571</v>
      </c>
      <c r="I6" s="496" t="s">
        <v>572</v>
      </c>
      <c r="J6" s="498" t="s">
        <v>573</v>
      </c>
      <c r="K6" s="66"/>
    </row>
    <row r="7" spans="1:12" ht="20.100000000000001" customHeight="1">
      <c r="A7" s="444" t="s">
        <v>111</v>
      </c>
      <c r="B7" s="445" t="s">
        <v>112</v>
      </c>
      <c r="C7" s="497"/>
      <c r="D7" s="497"/>
      <c r="E7" s="497"/>
      <c r="F7" s="446" t="s">
        <v>111</v>
      </c>
      <c r="G7" s="445" t="s">
        <v>112</v>
      </c>
      <c r="H7" s="497"/>
      <c r="I7" s="497"/>
      <c r="J7" s="499"/>
      <c r="K7" s="66"/>
    </row>
    <row r="8" spans="1:12" ht="20.100000000000001" customHeight="1" thickBot="1">
      <c r="A8" s="500" t="s">
        <v>113</v>
      </c>
      <c r="B8" s="501"/>
      <c r="C8" s="209">
        <f>SUM(C9,C14,C17,C19,C22,C24)</f>
        <v>4449088660</v>
      </c>
      <c r="D8" s="209">
        <f>SUM(D9,D14,D17,D19,D22,D24)</f>
        <v>4059154719</v>
      </c>
      <c r="E8" s="209">
        <f>SUM(E9,E14,E17,E19,E22,E24)</f>
        <v>-389933941</v>
      </c>
      <c r="F8" s="501" t="s">
        <v>113</v>
      </c>
      <c r="G8" s="502"/>
      <c r="H8" s="6">
        <f>SUM(H9,H13,H15,H23,H25,H27)</f>
        <v>4449088660</v>
      </c>
      <c r="I8" s="6">
        <f>SUM(I9,I13,I15,I23,I25,I27)</f>
        <v>4059154719</v>
      </c>
      <c r="J8" s="202">
        <f>SUM(J9,J13,J15,J23,J25,J27)</f>
        <v>-389933941</v>
      </c>
      <c r="K8" s="66"/>
      <c r="L8" s="447"/>
    </row>
    <row r="9" spans="1:12" ht="20.100000000000001" customHeight="1">
      <c r="A9" s="472" t="s">
        <v>118</v>
      </c>
      <c r="B9" s="263" t="s">
        <v>115</v>
      </c>
      <c r="C9" s="203">
        <f>SUM(C10:C13)</f>
        <v>2894198010</v>
      </c>
      <c r="D9" s="203">
        <f>SUM(D10:D13)</f>
        <v>2894198010</v>
      </c>
      <c r="E9" s="203">
        <f>SUM(E10:E13)</f>
        <v>0</v>
      </c>
      <c r="F9" s="467" t="s">
        <v>116</v>
      </c>
      <c r="G9" s="448" t="s">
        <v>574</v>
      </c>
      <c r="H9" s="203">
        <f>SUM(H10:H12)</f>
        <v>852817010</v>
      </c>
      <c r="I9" s="203">
        <f>SUM(I10:I12)</f>
        <v>852229540</v>
      </c>
      <c r="J9" s="204">
        <f>SUM(J10:J12)</f>
        <v>-587470</v>
      </c>
      <c r="K9" s="66"/>
      <c r="L9" s="447"/>
    </row>
    <row r="10" spans="1:12" ht="20.100000000000001" customHeight="1">
      <c r="A10" s="472"/>
      <c r="B10" s="479" t="s">
        <v>579</v>
      </c>
      <c r="C10" s="11">
        <v>803971000</v>
      </c>
      <c r="D10" s="11">
        <v>803971000</v>
      </c>
      <c r="E10" s="11">
        <f>D10-C10</f>
        <v>0</v>
      </c>
      <c r="F10" s="467"/>
      <c r="G10" s="471" t="s">
        <v>117</v>
      </c>
      <c r="H10" s="7">
        <v>764876000</v>
      </c>
      <c r="I10" s="7">
        <v>764535030</v>
      </c>
      <c r="J10" s="8">
        <f>I10-H10</f>
        <v>-340970</v>
      </c>
      <c r="K10" s="449"/>
      <c r="L10" s="447"/>
    </row>
    <row r="11" spans="1:12" ht="20.100000000000001" customHeight="1">
      <c r="A11" s="472"/>
      <c r="B11" s="479" t="s">
        <v>580</v>
      </c>
      <c r="C11" s="11">
        <v>1267050220</v>
      </c>
      <c r="D11" s="11">
        <v>1267050220</v>
      </c>
      <c r="E11" s="11">
        <f>D11-C11</f>
        <v>0</v>
      </c>
      <c r="F11" s="467"/>
      <c r="G11" s="471" t="s">
        <v>119</v>
      </c>
      <c r="H11" s="9">
        <v>8331290</v>
      </c>
      <c r="I11" s="9">
        <v>8084790</v>
      </c>
      <c r="J11" s="8">
        <f>I11-H11</f>
        <v>-246500</v>
      </c>
      <c r="K11" s="66"/>
      <c r="L11" s="447"/>
    </row>
    <row r="12" spans="1:12" ht="20.100000000000001" customHeight="1">
      <c r="A12" s="472"/>
      <c r="B12" s="479" t="s">
        <v>581</v>
      </c>
      <c r="C12" s="11">
        <v>779476790</v>
      </c>
      <c r="D12" s="11">
        <v>779476790</v>
      </c>
      <c r="E12" s="11">
        <f>D12-C12</f>
        <v>0</v>
      </c>
      <c r="F12" s="467"/>
      <c r="G12" s="471" t="s">
        <v>120</v>
      </c>
      <c r="H12" s="9">
        <v>79609720</v>
      </c>
      <c r="I12" s="9">
        <v>79609720</v>
      </c>
      <c r="J12" s="8">
        <f>I12-H12</f>
        <v>0</v>
      </c>
      <c r="K12" s="66"/>
      <c r="L12" s="447"/>
    </row>
    <row r="13" spans="1:12" ht="20.100000000000001" customHeight="1">
      <c r="A13" s="473"/>
      <c r="B13" s="479" t="s">
        <v>582</v>
      </c>
      <c r="C13" s="11">
        <v>43700000</v>
      </c>
      <c r="D13" s="11">
        <v>43700000</v>
      </c>
      <c r="E13" s="11">
        <f>D13-C13</f>
        <v>0</v>
      </c>
      <c r="F13" s="469" t="s">
        <v>121</v>
      </c>
      <c r="G13" s="450" t="s">
        <v>575</v>
      </c>
      <c r="H13" s="27">
        <f>SUM(H14)</f>
        <v>88151120</v>
      </c>
      <c r="I13" s="27">
        <f>SUM(I14)</f>
        <v>88131120</v>
      </c>
      <c r="J13" s="28">
        <f>SUM(J14)</f>
        <v>-20000</v>
      </c>
      <c r="K13" s="66"/>
      <c r="L13" s="447"/>
    </row>
    <row r="14" spans="1:12" ht="20.100000000000001" customHeight="1">
      <c r="A14" s="474" t="s">
        <v>578</v>
      </c>
      <c r="B14" s="264" t="s">
        <v>115</v>
      </c>
      <c r="C14" s="27">
        <f>SUM(C15:C16)</f>
        <v>14073400</v>
      </c>
      <c r="D14" s="27">
        <f>SUM(D15:D16)</f>
        <v>12873400</v>
      </c>
      <c r="E14" s="27">
        <f>SUM(E15:E16)</f>
        <v>-1200000</v>
      </c>
      <c r="F14" s="470"/>
      <c r="G14" s="466" t="s">
        <v>122</v>
      </c>
      <c r="H14" s="9">
        <v>88151120</v>
      </c>
      <c r="I14" s="9">
        <v>88131120</v>
      </c>
      <c r="J14" s="10">
        <f>I14-H14</f>
        <v>-20000</v>
      </c>
      <c r="K14" s="66"/>
      <c r="L14" s="447"/>
    </row>
    <row r="15" spans="1:12" ht="20.100000000000001" customHeight="1">
      <c r="A15" s="472"/>
      <c r="B15" s="479" t="s">
        <v>583</v>
      </c>
      <c r="C15" s="9">
        <v>7900000</v>
      </c>
      <c r="D15" s="9">
        <v>7700000</v>
      </c>
      <c r="E15" s="9">
        <f>D15-C15</f>
        <v>-200000</v>
      </c>
      <c r="F15" s="469" t="s">
        <v>123</v>
      </c>
      <c r="G15" s="450" t="s">
        <v>575</v>
      </c>
      <c r="H15" s="27">
        <f>SUM(H16:H22)</f>
        <v>3255523212</v>
      </c>
      <c r="I15" s="27">
        <f>SUM(I16:I22)</f>
        <v>2601829988</v>
      </c>
      <c r="J15" s="28">
        <f>SUM(J16:J22)</f>
        <v>-653693224</v>
      </c>
      <c r="K15" s="66"/>
      <c r="L15" s="447"/>
    </row>
    <row r="16" spans="1:12" ht="20.100000000000001" customHeight="1">
      <c r="A16" s="473"/>
      <c r="B16" s="479" t="s">
        <v>584</v>
      </c>
      <c r="C16" s="9">
        <v>6173400</v>
      </c>
      <c r="D16" s="9">
        <v>5173400</v>
      </c>
      <c r="E16" s="9">
        <f>D16-C16</f>
        <v>-1000000</v>
      </c>
      <c r="F16" s="467"/>
      <c r="G16" s="468" t="s">
        <v>586</v>
      </c>
      <c r="H16" s="12">
        <v>88331872</v>
      </c>
      <c r="I16" s="12">
        <v>87611872</v>
      </c>
      <c r="J16" s="13">
        <f t="shared" ref="J16:J22" si="0">I16-H16</f>
        <v>-720000</v>
      </c>
      <c r="K16" s="66"/>
      <c r="L16" s="447"/>
    </row>
    <row r="17" spans="1:12" ht="20.100000000000001" customHeight="1">
      <c r="A17" s="474" t="s">
        <v>114</v>
      </c>
      <c r="B17" s="264" t="s">
        <v>115</v>
      </c>
      <c r="C17" s="27">
        <f>SUM(C18:C18)</f>
        <v>1331179200</v>
      </c>
      <c r="D17" s="27">
        <f>SUM(D18:D18)</f>
        <v>944328650</v>
      </c>
      <c r="E17" s="27">
        <f>SUM(E18:E18)</f>
        <v>-386850550</v>
      </c>
      <c r="F17" s="467"/>
      <c r="G17" s="468" t="s">
        <v>587</v>
      </c>
      <c r="H17" s="12">
        <v>33134620</v>
      </c>
      <c r="I17" s="12">
        <v>32834620</v>
      </c>
      <c r="J17" s="13">
        <f t="shared" si="0"/>
        <v>-300000</v>
      </c>
      <c r="K17" s="66"/>
      <c r="L17" s="447"/>
    </row>
    <row r="18" spans="1:12" ht="20.100000000000001" customHeight="1">
      <c r="A18" s="472"/>
      <c r="B18" s="480" t="s">
        <v>114</v>
      </c>
      <c r="C18" s="11">
        <v>1331179200</v>
      </c>
      <c r="D18" s="11">
        <v>944328650</v>
      </c>
      <c r="E18" s="11">
        <f>D18-C18</f>
        <v>-386850550</v>
      </c>
      <c r="F18" s="464"/>
      <c r="G18" s="468" t="s">
        <v>588</v>
      </c>
      <c r="H18" s="12">
        <v>560000</v>
      </c>
      <c r="I18" s="12">
        <v>560000</v>
      </c>
      <c r="J18" s="13">
        <f t="shared" si="0"/>
        <v>0</v>
      </c>
      <c r="K18" s="66"/>
      <c r="L18" s="447"/>
    </row>
    <row r="19" spans="1:12" ht="20.100000000000001" customHeight="1">
      <c r="A19" s="474" t="s">
        <v>125</v>
      </c>
      <c r="B19" s="264" t="s">
        <v>115</v>
      </c>
      <c r="C19" s="27">
        <f>SUM(C20:C21)</f>
        <v>15000000</v>
      </c>
      <c r="D19" s="27">
        <f>SUM(D20:D21)</f>
        <v>15000000</v>
      </c>
      <c r="E19" s="27">
        <f>SUM(E20:E21)</f>
        <v>0</v>
      </c>
      <c r="F19" s="464"/>
      <c r="G19" s="468" t="s">
        <v>589</v>
      </c>
      <c r="H19" s="12">
        <v>3078400</v>
      </c>
      <c r="I19" s="12">
        <v>3078400</v>
      </c>
      <c r="J19" s="13">
        <f t="shared" si="0"/>
        <v>0</v>
      </c>
      <c r="K19" s="66"/>
      <c r="L19" s="447"/>
    </row>
    <row r="20" spans="1:12" ht="20.100000000000001" customHeight="1">
      <c r="A20" s="472"/>
      <c r="B20" s="479" t="s">
        <v>125</v>
      </c>
      <c r="C20" s="11">
        <v>15000000</v>
      </c>
      <c r="D20" s="11">
        <v>15000000</v>
      </c>
      <c r="E20" s="11">
        <f>D20-C20</f>
        <v>0</v>
      </c>
      <c r="F20" s="464"/>
      <c r="G20" s="468" t="s">
        <v>590</v>
      </c>
      <c r="H20" s="12">
        <v>7154540</v>
      </c>
      <c r="I20" s="12">
        <v>7154540</v>
      </c>
      <c r="J20" s="13">
        <f t="shared" si="0"/>
        <v>0</v>
      </c>
      <c r="K20" s="66"/>
      <c r="L20" s="447"/>
    </row>
    <row r="21" spans="1:12" ht="20.100000000000001" customHeight="1">
      <c r="A21" s="472"/>
      <c r="B21" s="479" t="s">
        <v>126</v>
      </c>
      <c r="C21" s="11"/>
      <c r="D21" s="11"/>
      <c r="E21" s="11">
        <f>D21-C21</f>
        <v>0</v>
      </c>
      <c r="F21" s="464"/>
      <c r="G21" s="468" t="s">
        <v>591</v>
      </c>
      <c r="H21" s="12">
        <v>14100000</v>
      </c>
      <c r="I21" s="12">
        <v>14100000</v>
      </c>
      <c r="J21" s="13">
        <f t="shared" si="0"/>
        <v>0</v>
      </c>
      <c r="K21" s="66"/>
      <c r="L21" s="447"/>
    </row>
    <row r="22" spans="1:12" ht="20.100000000000001" customHeight="1">
      <c r="A22" s="474" t="s">
        <v>127</v>
      </c>
      <c r="B22" s="264" t="s">
        <v>115</v>
      </c>
      <c r="C22" s="27">
        <f>SUM(C23)</f>
        <v>5320000</v>
      </c>
      <c r="D22" s="27">
        <f>SUM(D23)</f>
        <v>3436609</v>
      </c>
      <c r="E22" s="27">
        <f>SUM(E23)</f>
        <v>-1883391</v>
      </c>
      <c r="F22" s="464"/>
      <c r="G22" s="468" t="s">
        <v>592</v>
      </c>
      <c r="H22" s="12">
        <v>3109163780</v>
      </c>
      <c r="I22" s="12">
        <v>2456490556</v>
      </c>
      <c r="J22" s="13">
        <f t="shared" si="0"/>
        <v>-652673224</v>
      </c>
      <c r="K22" s="66"/>
      <c r="L22" s="447"/>
    </row>
    <row r="23" spans="1:12" ht="20.100000000000001" customHeight="1">
      <c r="A23" s="472"/>
      <c r="B23" s="481" t="s">
        <v>127</v>
      </c>
      <c r="C23" s="9">
        <v>5320000</v>
      </c>
      <c r="D23" s="9">
        <v>3436609</v>
      </c>
      <c r="E23" s="9">
        <f>D23-C23</f>
        <v>-1883391</v>
      </c>
      <c r="F23" s="460" t="s">
        <v>131</v>
      </c>
      <c r="G23" s="451" t="s">
        <v>575</v>
      </c>
      <c r="H23" s="452">
        <f>SUM(H24)</f>
        <v>1042800</v>
      </c>
      <c r="I23" s="452">
        <f>SUM(I24)</f>
        <v>154550</v>
      </c>
      <c r="J23" s="453">
        <f>SUM(J24)</f>
        <v>-888250</v>
      </c>
      <c r="K23" s="66"/>
      <c r="L23" s="447"/>
    </row>
    <row r="24" spans="1:12" ht="20.100000000000001" customHeight="1">
      <c r="A24" s="474" t="s">
        <v>130</v>
      </c>
      <c r="B24" s="264" t="s">
        <v>115</v>
      </c>
      <c r="C24" s="27">
        <f>SUM(C25)</f>
        <v>189318050</v>
      </c>
      <c r="D24" s="27">
        <f>SUM(D25)</f>
        <v>189318050</v>
      </c>
      <c r="E24" s="27">
        <f>SUM(E25)</f>
        <v>0</v>
      </c>
      <c r="F24" s="467"/>
      <c r="G24" s="466" t="s">
        <v>131</v>
      </c>
      <c r="H24" s="12">
        <v>1042800</v>
      </c>
      <c r="I24" s="12">
        <v>154550</v>
      </c>
      <c r="J24" s="13">
        <f>I24-H24</f>
        <v>-888250</v>
      </c>
      <c r="K24" s="66"/>
      <c r="L24" s="447"/>
    </row>
    <row r="25" spans="1:12" ht="20.100000000000001" customHeight="1">
      <c r="A25" s="472"/>
      <c r="B25" s="481" t="s">
        <v>585</v>
      </c>
      <c r="C25" s="465">
        <v>189318050</v>
      </c>
      <c r="D25" s="465">
        <v>189318050</v>
      </c>
      <c r="E25" s="465">
        <f>D25-C25</f>
        <v>0</v>
      </c>
      <c r="F25" s="460" t="s">
        <v>593</v>
      </c>
      <c r="G25" s="475" t="s">
        <v>575</v>
      </c>
      <c r="H25" s="476">
        <f>SUM(H26)</f>
        <v>251554518</v>
      </c>
      <c r="I25" s="476">
        <f>SUM(I26)</f>
        <v>238278351</v>
      </c>
      <c r="J25" s="477">
        <f>SUM(J26)</f>
        <v>-13276167</v>
      </c>
      <c r="K25" s="66"/>
      <c r="L25" s="447"/>
    </row>
    <row r="26" spans="1:12">
      <c r="A26" s="462"/>
      <c r="B26" s="482"/>
      <c r="C26" s="9"/>
      <c r="D26" s="9"/>
      <c r="E26" s="9"/>
      <c r="F26" s="478"/>
      <c r="G26" s="461" t="s">
        <v>594</v>
      </c>
      <c r="H26" s="463">
        <v>251554518</v>
      </c>
      <c r="I26" s="463">
        <v>238278351</v>
      </c>
      <c r="J26" s="8">
        <f>I26-H26</f>
        <v>-13276167</v>
      </c>
    </row>
    <row r="27" spans="1:12">
      <c r="A27" s="462"/>
      <c r="B27" s="482"/>
      <c r="C27" s="9"/>
      <c r="D27" s="9"/>
      <c r="E27" s="9"/>
      <c r="F27" s="460" t="s">
        <v>133</v>
      </c>
      <c r="G27" s="451" t="s">
        <v>575</v>
      </c>
      <c r="H27" s="452">
        <f>SUM(H28)</f>
        <v>0</v>
      </c>
      <c r="I27" s="452">
        <f>SUM(I28)</f>
        <v>278531170</v>
      </c>
      <c r="J27" s="453">
        <f>SUM(J28)</f>
        <v>278531170</v>
      </c>
    </row>
    <row r="28" spans="1:12" ht="17.25" thickBot="1">
      <c r="A28" s="459"/>
      <c r="B28" s="483"/>
      <c r="C28" s="458"/>
      <c r="D28" s="458"/>
      <c r="E28" s="458"/>
      <c r="F28" s="457"/>
      <c r="G28" s="456" t="s">
        <v>595</v>
      </c>
      <c r="H28" s="455"/>
      <c r="I28" s="455">
        <v>278531170</v>
      </c>
      <c r="J28" s="454">
        <f>I28-H28</f>
        <v>278531170</v>
      </c>
    </row>
  </sheetData>
  <sheetProtection algorithmName="SHA-512" hashValue="wMXtp7Add/KuTidaS5ZD7mgAjqAzPgquy/X9o2Voju6MXi2PpQWfkvAIyeH84299LhQ60gr+mcHHz5cu1mb5FA==" saltValue="fz/KLM5RFiVe6VD0XcQRxg==" spinCount="100000" sheet="1" objects="1" scenarios="1"/>
  <mergeCells count="13">
    <mergeCell ref="A3:J3"/>
    <mergeCell ref="A5:D5"/>
    <mergeCell ref="F5:J5"/>
    <mergeCell ref="I6:I7"/>
    <mergeCell ref="J6:J7"/>
    <mergeCell ref="A8:B8"/>
    <mergeCell ref="F8:G8"/>
    <mergeCell ref="A6:B6"/>
    <mergeCell ref="C6:C7"/>
    <mergeCell ref="D6:D7"/>
    <mergeCell ref="E6:E7"/>
    <mergeCell ref="F6:G6"/>
    <mergeCell ref="H6:H7"/>
  </mergeCells>
  <phoneticPr fontId="11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2"/>
  <sheetViews>
    <sheetView view="pageBreakPreview" zoomScaleNormal="100" zoomScaleSheetLayoutView="100" workbookViewId="0">
      <selection activeCell="D10" sqref="D10"/>
    </sheetView>
  </sheetViews>
  <sheetFormatPr defaultColWidth="9" defaultRowHeight="18" customHeight="1"/>
  <cols>
    <col min="1" max="2" width="12.625" style="1" customWidth="1"/>
    <col min="3" max="3" width="16.625" style="1" customWidth="1"/>
    <col min="4" max="4" width="5.5" style="1" bestFit="1" customWidth="1"/>
    <col min="5" max="8" width="13.125" style="1" customWidth="1"/>
    <col min="9" max="9" width="18.625" style="1" bestFit="1" customWidth="1"/>
    <col min="10" max="10" width="7.625" style="1" customWidth="1"/>
    <col min="11" max="16384" width="9" style="1"/>
  </cols>
  <sheetData>
    <row r="1" spans="1:8" ht="30" customHeight="1">
      <c r="A1" s="510" t="s">
        <v>425</v>
      </c>
      <c r="B1" s="510"/>
      <c r="C1" s="510"/>
      <c r="D1" s="510"/>
      <c r="E1" s="510"/>
      <c r="F1" s="510"/>
      <c r="G1" s="510"/>
      <c r="H1" s="510"/>
    </row>
    <row r="3" spans="1:8" ht="18" customHeight="1" thickBot="1">
      <c r="A3" s="14" t="s">
        <v>134</v>
      </c>
      <c r="D3" s="17"/>
      <c r="E3" s="16"/>
      <c r="F3" s="16"/>
      <c r="G3" s="511" t="s">
        <v>2</v>
      </c>
      <c r="H3" s="511"/>
    </row>
    <row r="4" spans="1:8" ht="18" customHeight="1">
      <c r="A4" s="512" t="s">
        <v>135</v>
      </c>
      <c r="B4" s="513"/>
      <c r="C4" s="513"/>
      <c r="D4" s="514" t="s">
        <v>3</v>
      </c>
      <c r="E4" s="516" t="s">
        <v>136</v>
      </c>
      <c r="F4" s="516" t="s">
        <v>576</v>
      </c>
      <c r="G4" s="518" t="s">
        <v>137</v>
      </c>
      <c r="H4" s="520" t="s">
        <v>138</v>
      </c>
    </row>
    <row r="5" spans="1:8" ht="18" customHeight="1">
      <c r="A5" s="240" t="s">
        <v>139</v>
      </c>
      <c r="B5" s="241" t="s">
        <v>112</v>
      </c>
      <c r="C5" s="241" t="s">
        <v>140</v>
      </c>
      <c r="D5" s="515"/>
      <c r="E5" s="517"/>
      <c r="F5" s="517"/>
      <c r="G5" s="519"/>
      <c r="H5" s="521"/>
    </row>
    <row r="6" spans="1:8" ht="18" customHeight="1">
      <c r="A6" s="152"/>
      <c r="B6" s="153"/>
      <c r="C6" s="154"/>
      <c r="D6" s="18" t="s">
        <v>141</v>
      </c>
      <c r="E6" s="19"/>
      <c r="F6" s="15">
        <v>15617200</v>
      </c>
      <c r="G6" s="20"/>
      <c r="H6" s="21">
        <f>SUM(E6:G6)</f>
        <v>15617200</v>
      </c>
    </row>
    <row r="7" spans="1:8" ht="18" customHeight="1">
      <c r="A7" s="155"/>
      <c r="B7" s="156"/>
      <c r="C7" s="157" t="s">
        <v>228</v>
      </c>
      <c r="D7" s="18" t="s">
        <v>142</v>
      </c>
      <c r="E7" s="19"/>
      <c r="F7" s="15">
        <v>14897200</v>
      </c>
      <c r="G7" s="20"/>
      <c r="H7" s="21">
        <f t="shared" ref="H7:H10" si="0">SUM(E7:G7)</f>
        <v>14897200</v>
      </c>
    </row>
    <row r="8" spans="1:8" ht="18" customHeight="1">
      <c r="A8" s="155"/>
      <c r="B8" s="156"/>
      <c r="C8" s="158"/>
      <c r="D8" s="18" t="s">
        <v>5</v>
      </c>
      <c r="E8" s="19">
        <f>SUM(E6-E7)</f>
        <v>0</v>
      </c>
      <c r="F8" s="19">
        <f t="shared" ref="F8:G8" si="1">SUM(F6-F7)</f>
        <v>720000</v>
      </c>
      <c r="G8" s="19">
        <f t="shared" si="1"/>
        <v>0</v>
      </c>
      <c r="H8" s="21">
        <f t="shared" si="0"/>
        <v>720000</v>
      </c>
    </row>
    <row r="9" spans="1:8" ht="18" customHeight="1">
      <c r="A9" s="155"/>
      <c r="B9" s="156"/>
      <c r="C9" s="154"/>
      <c r="D9" s="18" t="s">
        <v>4</v>
      </c>
      <c r="E9" s="19"/>
      <c r="F9" s="15">
        <v>3405000</v>
      </c>
      <c r="G9" s="20"/>
      <c r="H9" s="21">
        <f t="shared" si="0"/>
        <v>3405000</v>
      </c>
    </row>
    <row r="10" spans="1:8" ht="18" customHeight="1">
      <c r="A10" s="155"/>
      <c r="B10" s="156"/>
      <c r="C10" s="157" t="s">
        <v>427</v>
      </c>
      <c r="D10" s="18" t="s">
        <v>143</v>
      </c>
      <c r="E10" s="19"/>
      <c r="F10" s="15">
        <v>3208000</v>
      </c>
      <c r="G10" s="20"/>
      <c r="H10" s="21">
        <f t="shared" si="0"/>
        <v>3208000</v>
      </c>
    </row>
    <row r="11" spans="1:8" ht="18" customHeight="1">
      <c r="A11" s="155"/>
      <c r="B11" s="156"/>
      <c r="C11" s="158"/>
      <c r="D11" s="18" t="s">
        <v>5</v>
      </c>
      <c r="E11" s="19">
        <f>SUM(E9-E10)</f>
        <v>0</v>
      </c>
      <c r="F11" s="19">
        <f>SUM(F9-F10)</f>
        <v>197000</v>
      </c>
      <c r="G11" s="19">
        <f t="shared" ref="G11" si="2">SUM(G9-G10)</f>
        <v>0</v>
      </c>
      <c r="H11" s="21">
        <f t="shared" ref="H11" si="3">SUM(E11:G11)</f>
        <v>197000</v>
      </c>
    </row>
    <row r="12" spans="1:8" customFormat="1" ht="18" customHeight="1">
      <c r="A12" s="271"/>
      <c r="B12" s="272"/>
      <c r="C12" s="273"/>
      <c r="D12" s="274" t="s">
        <v>4</v>
      </c>
      <c r="E12" s="275"/>
      <c r="F12" s="276">
        <v>120000</v>
      </c>
      <c r="G12" s="277"/>
      <c r="H12" s="278">
        <f t="shared" ref="H12:H13" si="4">SUM(E12:G12)</f>
        <v>120000</v>
      </c>
    </row>
    <row r="13" spans="1:8" customFormat="1" ht="18" customHeight="1">
      <c r="A13" s="271"/>
      <c r="B13" s="272"/>
      <c r="C13" s="279" t="s">
        <v>444</v>
      </c>
      <c r="D13" s="274" t="s">
        <v>142</v>
      </c>
      <c r="E13" s="275"/>
      <c r="F13" s="276">
        <v>120000</v>
      </c>
      <c r="G13" s="277"/>
      <c r="H13" s="278">
        <f t="shared" si="4"/>
        <v>120000</v>
      </c>
    </row>
    <row r="14" spans="1:8" customFormat="1" ht="18" customHeight="1">
      <c r="A14" s="271"/>
      <c r="B14" s="272"/>
      <c r="C14" s="280"/>
      <c r="D14" s="274" t="s">
        <v>5</v>
      </c>
      <c r="E14" s="275">
        <f>SUM(E12-E13)</f>
        <v>0</v>
      </c>
      <c r="F14" s="275">
        <f t="shared" ref="F14:G14" si="5">SUM(F12-F13)</f>
        <v>0</v>
      </c>
      <c r="G14" s="275">
        <f t="shared" si="5"/>
        <v>0</v>
      </c>
      <c r="H14" s="278">
        <f>SUM(E14:G14)</f>
        <v>0</v>
      </c>
    </row>
    <row r="15" spans="1:8" customFormat="1" ht="18" customHeight="1">
      <c r="A15" s="271"/>
      <c r="B15" s="272"/>
      <c r="C15" s="273"/>
      <c r="D15" s="274" t="s">
        <v>4</v>
      </c>
      <c r="E15" s="275"/>
      <c r="F15" s="276">
        <v>1312037000</v>
      </c>
      <c r="G15" s="277"/>
      <c r="H15" s="278">
        <f t="shared" ref="H15:H16" si="6">SUM(E15:G15)</f>
        <v>1312037000</v>
      </c>
    </row>
    <row r="16" spans="1:8" customFormat="1" ht="18" customHeight="1">
      <c r="A16" s="271"/>
      <c r="B16" s="272"/>
      <c r="C16" s="279" t="s">
        <v>445</v>
      </c>
      <c r="D16" s="274" t="s">
        <v>142</v>
      </c>
      <c r="E16" s="275"/>
      <c r="F16" s="276">
        <v>926103450</v>
      </c>
      <c r="G16" s="277"/>
      <c r="H16" s="278">
        <f t="shared" si="6"/>
        <v>926103450</v>
      </c>
    </row>
    <row r="17" spans="1:8" customFormat="1" ht="18" customHeight="1">
      <c r="A17" s="271"/>
      <c r="B17" s="272"/>
      <c r="C17" s="280"/>
      <c r="D17" s="274" t="s">
        <v>5</v>
      </c>
      <c r="E17" s="275">
        <f>SUM(E15-E16)</f>
        <v>0</v>
      </c>
      <c r="F17" s="275">
        <f t="shared" ref="F17:G17" si="7">SUM(F15-F16)</f>
        <v>385933550</v>
      </c>
      <c r="G17" s="275">
        <f t="shared" si="7"/>
        <v>0</v>
      </c>
      <c r="H17" s="278">
        <f t="shared" ref="H17" si="8">SUM(E17:G17)</f>
        <v>385933550</v>
      </c>
    </row>
    <row r="18" spans="1:8" ht="18" customHeight="1">
      <c r="A18" s="155"/>
      <c r="B18" s="156"/>
      <c r="C18" s="265"/>
      <c r="D18" s="25" t="s">
        <v>146</v>
      </c>
      <c r="E18" s="22">
        <f>SUM(E6+E9+E12+E15)</f>
        <v>0</v>
      </c>
      <c r="F18" s="22">
        <f t="shared" ref="F18:H18" si="9">SUM(F6+F9+F12+F15)</f>
        <v>1331179200</v>
      </c>
      <c r="G18" s="22">
        <f t="shared" si="9"/>
        <v>0</v>
      </c>
      <c r="H18" s="75">
        <f t="shared" si="9"/>
        <v>1331179200</v>
      </c>
    </row>
    <row r="19" spans="1:8" ht="18" customHeight="1">
      <c r="A19" s="155"/>
      <c r="B19" s="156" t="s">
        <v>148</v>
      </c>
      <c r="C19" s="266" t="s">
        <v>215</v>
      </c>
      <c r="D19" s="25" t="s">
        <v>149</v>
      </c>
      <c r="E19" s="22">
        <f t="shared" ref="E19:H20" si="10">SUM(E7+E10+E13+E16)</f>
        <v>0</v>
      </c>
      <c r="F19" s="22">
        <f t="shared" si="10"/>
        <v>944328650</v>
      </c>
      <c r="G19" s="22">
        <f t="shared" si="10"/>
        <v>0</v>
      </c>
      <c r="H19" s="75">
        <f t="shared" si="10"/>
        <v>944328650</v>
      </c>
    </row>
    <row r="20" spans="1:8" ht="18" customHeight="1">
      <c r="A20" s="155"/>
      <c r="B20" s="159"/>
      <c r="C20" s="242"/>
      <c r="D20" s="25" t="s">
        <v>150</v>
      </c>
      <c r="E20" s="22">
        <f t="shared" si="10"/>
        <v>0</v>
      </c>
      <c r="F20" s="22">
        <f t="shared" si="10"/>
        <v>386850550</v>
      </c>
      <c r="G20" s="22">
        <f t="shared" si="10"/>
        <v>0</v>
      </c>
      <c r="H20" s="75">
        <f t="shared" si="10"/>
        <v>386850550</v>
      </c>
    </row>
    <row r="21" spans="1:8" ht="18" customHeight="1">
      <c r="A21" s="155"/>
      <c r="B21" s="531"/>
      <c r="C21" s="532"/>
      <c r="D21" s="141" t="s">
        <v>146</v>
      </c>
      <c r="E21" s="26">
        <f>SUM(E18)</f>
        <v>0</v>
      </c>
      <c r="F21" s="26">
        <f t="shared" ref="F21:H21" si="11">SUM(F18)</f>
        <v>1331179200</v>
      </c>
      <c r="G21" s="26">
        <f t="shared" si="11"/>
        <v>0</v>
      </c>
      <c r="H21" s="76">
        <f t="shared" si="11"/>
        <v>1331179200</v>
      </c>
    </row>
    <row r="22" spans="1:8" ht="18" customHeight="1">
      <c r="A22" s="155" t="s">
        <v>147</v>
      </c>
      <c r="B22" s="533" t="s">
        <v>151</v>
      </c>
      <c r="C22" s="534"/>
      <c r="D22" s="141" t="s">
        <v>143</v>
      </c>
      <c r="E22" s="26">
        <f t="shared" ref="E22:H23" si="12">SUM(E19)</f>
        <v>0</v>
      </c>
      <c r="F22" s="26">
        <f t="shared" si="12"/>
        <v>944328650</v>
      </c>
      <c r="G22" s="26">
        <f t="shared" si="12"/>
        <v>0</v>
      </c>
      <c r="H22" s="76">
        <f t="shared" si="12"/>
        <v>944328650</v>
      </c>
    </row>
    <row r="23" spans="1:8" ht="18" customHeight="1">
      <c r="A23" s="160"/>
      <c r="B23" s="243"/>
      <c r="C23" s="244"/>
      <c r="D23" s="141" t="s">
        <v>152</v>
      </c>
      <c r="E23" s="26">
        <f t="shared" si="12"/>
        <v>0</v>
      </c>
      <c r="F23" s="26">
        <f t="shared" si="12"/>
        <v>386850550</v>
      </c>
      <c r="G23" s="26">
        <f t="shared" si="12"/>
        <v>0</v>
      </c>
      <c r="H23" s="76">
        <f t="shared" si="12"/>
        <v>386850550</v>
      </c>
    </row>
    <row r="24" spans="1:8" ht="18" customHeight="1">
      <c r="A24" s="155"/>
      <c r="B24" s="156"/>
      <c r="C24" s="154"/>
      <c r="D24" s="18" t="s">
        <v>153</v>
      </c>
      <c r="E24" s="19">
        <v>803971000</v>
      </c>
      <c r="F24" s="15"/>
      <c r="G24" s="20"/>
      <c r="H24" s="21">
        <f t="shared" ref="H24:H35" si="13">SUM(E24:G24)</f>
        <v>803971000</v>
      </c>
    </row>
    <row r="25" spans="1:8" ht="18" customHeight="1">
      <c r="A25" s="155"/>
      <c r="B25" s="156"/>
      <c r="C25" s="157" t="s">
        <v>154</v>
      </c>
      <c r="D25" s="18" t="s">
        <v>143</v>
      </c>
      <c r="E25" s="19">
        <v>803971000</v>
      </c>
      <c r="F25" s="15"/>
      <c r="G25" s="20"/>
      <c r="H25" s="21">
        <f t="shared" si="13"/>
        <v>803971000</v>
      </c>
    </row>
    <row r="26" spans="1:8" ht="18" customHeight="1">
      <c r="A26" s="155"/>
      <c r="B26" s="156"/>
      <c r="C26" s="158"/>
      <c r="D26" s="18" t="s">
        <v>5</v>
      </c>
      <c r="E26" s="19">
        <f>SUM(E24-E25)</f>
        <v>0</v>
      </c>
      <c r="F26" s="19">
        <f t="shared" ref="F26:G26" si="14">SUM(F24-F25)</f>
        <v>0</v>
      </c>
      <c r="G26" s="19">
        <f t="shared" si="14"/>
        <v>0</v>
      </c>
      <c r="H26" s="21">
        <f t="shared" si="13"/>
        <v>0</v>
      </c>
    </row>
    <row r="27" spans="1:8" ht="18" customHeight="1">
      <c r="A27" s="155"/>
      <c r="B27" s="156"/>
      <c r="C27" s="154"/>
      <c r="D27" s="18" t="s">
        <v>4</v>
      </c>
      <c r="E27" s="19">
        <v>1267050220</v>
      </c>
      <c r="F27" s="15"/>
      <c r="G27" s="20"/>
      <c r="H27" s="21">
        <f t="shared" si="13"/>
        <v>1267050220</v>
      </c>
    </row>
    <row r="28" spans="1:8" ht="18" customHeight="1">
      <c r="A28" s="155"/>
      <c r="B28" s="156"/>
      <c r="C28" s="157" t="s">
        <v>155</v>
      </c>
      <c r="D28" s="18" t="s">
        <v>143</v>
      </c>
      <c r="E28" s="19">
        <v>1267050220</v>
      </c>
      <c r="F28" s="15"/>
      <c r="G28" s="20"/>
      <c r="H28" s="21">
        <f t="shared" si="13"/>
        <v>1267050220</v>
      </c>
    </row>
    <row r="29" spans="1:8" ht="18" customHeight="1">
      <c r="A29" s="155"/>
      <c r="B29" s="156"/>
      <c r="C29" s="158"/>
      <c r="D29" s="18" t="s">
        <v>5</v>
      </c>
      <c r="E29" s="19">
        <f>SUM(E27-E28)</f>
        <v>0</v>
      </c>
      <c r="F29" s="19">
        <f t="shared" ref="F29:G29" si="15">SUM(F27-F28)</f>
        <v>0</v>
      </c>
      <c r="G29" s="19">
        <f t="shared" si="15"/>
        <v>0</v>
      </c>
      <c r="H29" s="21">
        <f t="shared" si="13"/>
        <v>0</v>
      </c>
    </row>
    <row r="30" spans="1:8" ht="18" customHeight="1">
      <c r="A30" s="155"/>
      <c r="B30" s="156"/>
      <c r="C30" s="154"/>
      <c r="D30" s="18" t="s">
        <v>4</v>
      </c>
      <c r="E30" s="19">
        <v>779476790</v>
      </c>
      <c r="F30" s="15"/>
      <c r="G30" s="20"/>
      <c r="H30" s="21">
        <f t="shared" si="13"/>
        <v>779476790</v>
      </c>
    </row>
    <row r="31" spans="1:8" ht="18" customHeight="1">
      <c r="A31" s="155"/>
      <c r="B31" s="156"/>
      <c r="C31" s="157" t="s">
        <v>156</v>
      </c>
      <c r="D31" s="18" t="s">
        <v>143</v>
      </c>
      <c r="E31" s="19">
        <v>779476790</v>
      </c>
      <c r="F31" s="15"/>
      <c r="G31" s="20"/>
      <c r="H31" s="21">
        <f t="shared" si="13"/>
        <v>779476790</v>
      </c>
    </row>
    <row r="32" spans="1:8" ht="18" customHeight="1">
      <c r="A32" s="155"/>
      <c r="B32" s="156"/>
      <c r="C32" s="158"/>
      <c r="D32" s="18" t="s">
        <v>5</v>
      </c>
      <c r="E32" s="19">
        <f>SUM(E30-E31)</f>
        <v>0</v>
      </c>
      <c r="F32" s="19">
        <f t="shared" ref="F32:G32" si="16">SUM(F30-F31)</f>
        <v>0</v>
      </c>
      <c r="G32" s="19">
        <f t="shared" si="16"/>
        <v>0</v>
      </c>
      <c r="H32" s="21">
        <f t="shared" si="13"/>
        <v>0</v>
      </c>
    </row>
    <row r="33" spans="1:8" ht="18" customHeight="1">
      <c r="A33" s="155"/>
      <c r="B33" s="156"/>
      <c r="C33" s="154"/>
      <c r="D33" s="18" t="s">
        <v>4</v>
      </c>
      <c r="E33" s="19">
        <v>43700000</v>
      </c>
      <c r="F33" s="15"/>
      <c r="G33" s="20"/>
      <c r="H33" s="21">
        <f t="shared" si="13"/>
        <v>43700000</v>
      </c>
    </row>
    <row r="34" spans="1:8" ht="18" customHeight="1">
      <c r="A34" s="155"/>
      <c r="B34" s="156"/>
      <c r="C34" s="157" t="s">
        <v>157</v>
      </c>
      <c r="D34" s="18" t="s">
        <v>158</v>
      </c>
      <c r="E34" s="19">
        <v>43700000</v>
      </c>
      <c r="F34" s="15"/>
      <c r="G34" s="20"/>
      <c r="H34" s="21">
        <f t="shared" si="13"/>
        <v>43700000</v>
      </c>
    </row>
    <row r="35" spans="1:8" ht="18" customHeight="1">
      <c r="A35" s="155"/>
      <c r="B35" s="156"/>
      <c r="C35" s="158"/>
      <c r="D35" s="18" t="s">
        <v>159</v>
      </c>
      <c r="E35" s="19">
        <f>SUM(E33-E34)</f>
        <v>0</v>
      </c>
      <c r="F35" s="19">
        <f t="shared" ref="F35:G35" si="17">SUM(F33-F34)</f>
        <v>0</v>
      </c>
      <c r="G35" s="19">
        <f t="shared" si="17"/>
        <v>0</v>
      </c>
      <c r="H35" s="21">
        <f t="shared" si="13"/>
        <v>0</v>
      </c>
    </row>
    <row r="36" spans="1:8" ht="18" customHeight="1">
      <c r="A36" s="155"/>
      <c r="B36" s="156"/>
      <c r="C36" s="265"/>
      <c r="D36" s="25" t="s">
        <v>161</v>
      </c>
      <c r="E36" s="22">
        <f>SUM(E24+E27+E30+E33)</f>
        <v>2894198010</v>
      </c>
      <c r="F36" s="22">
        <f t="shared" ref="F36:G36" si="18">SUM(F24+F27+F30+F33)</f>
        <v>0</v>
      </c>
      <c r="G36" s="22">
        <f t="shared" si="18"/>
        <v>0</v>
      </c>
      <c r="H36" s="75">
        <f>SUM(H24+H27+H30+H33)</f>
        <v>2894198010</v>
      </c>
    </row>
    <row r="37" spans="1:8" ht="18" customHeight="1">
      <c r="A37" s="155"/>
      <c r="B37" s="156" t="s">
        <v>162</v>
      </c>
      <c r="C37" s="266" t="s">
        <v>215</v>
      </c>
      <c r="D37" s="25" t="s">
        <v>158</v>
      </c>
      <c r="E37" s="22">
        <f t="shared" ref="E37:H38" si="19">SUM(E25+E28+E31+E34)</f>
        <v>2894198010</v>
      </c>
      <c r="F37" s="22">
        <f t="shared" si="19"/>
        <v>0</v>
      </c>
      <c r="G37" s="22">
        <f t="shared" si="19"/>
        <v>0</v>
      </c>
      <c r="H37" s="75">
        <f t="shared" si="19"/>
        <v>2894198010</v>
      </c>
    </row>
    <row r="38" spans="1:8" ht="18" customHeight="1">
      <c r="A38" s="155"/>
      <c r="B38" s="159"/>
      <c r="C38" s="242"/>
      <c r="D38" s="25" t="s">
        <v>159</v>
      </c>
      <c r="E38" s="22">
        <f t="shared" si="19"/>
        <v>0</v>
      </c>
      <c r="F38" s="22">
        <f t="shared" si="19"/>
        <v>0</v>
      </c>
      <c r="G38" s="22">
        <f t="shared" si="19"/>
        <v>0</v>
      </c>
      <c r="H38" s="75">
        <f t="shared" si="19"/>
        <v>0</v>
      </c>
    </row>
    <row r="39" spans="1:8" ht="18" customHeight="1">
      <c r="A39" s="155"/>
      <c r="B39" s="531"/>
      <c r="C39" s="532"/>
      <c r="D39" s="141" t="s">
        <v>161</v>
      </c>
      <c r="E39" s="26">
        <f>SUM(E36)</f>
        <v>2894198010</v>
      </c>
      <c r="F39" s="26">
        <f t="shared" ref="F39:H39" si="20">SUM(F36)</f>
        <v>0</v>
      </c>
      <c r="G39" s="26">
        <f t="shared" si="20"/>
        <v>0</v>
      </c>
      <c r="H39" s="76">
        <f t="shared" si="20"/>
        <v>2894198010</v>
      </c>
    </row>
    <row r="40" spans="1:8" ht="18" customHeight="1">
      <c r="A40" s="155" t="s">
        <v>164</v>
      </c>
      <c r="B40" s="533" t="s">
        <v>151</v>
      </c>
      <c r="C40" s="534"/>
      <c r="D40" s="141" t="s">
        <v>142</v>
      </c>
      <c r="E40" s="26">
        <f t="shared" ref="E40:H41" si="21">SUM(E37)</f>
        <v>2894198010</v>
      </c>
      <c r="F40" s="26">
        <f t="shared" si="21"/>
        <v>0</v>
      </c>
      <c r="G40" s="26">
        <f t="shared" si="21"/>
        <v>0</v>
      </c>
      <c r="H40" s="76">
        <f t="shared" si="21"/>
        <v>2894198010</v>
      </c>
    </row>
    <row r="41" spans="1:8" ht="18" customHeight="1">
      <c r="A41" s="160"/>
      <c r="B41" s="243"/>
      <c r="C41" s="244"/>
      <c r="D41" s="238" t="s">
        <v>152</v>
      </c>
      <c r="E41" s="237">
        <f t="shared" si="21"/>
        <v>0</v>
      </c>
      <c r="F41" s="26">
        <f t="shared" si="21"/>
        <v>0</v>
      </c>
      <c r="G41" s="26">
        <f t="shared" si="21"/>
        <v>0</v>
      </c>
      <c r="H41" s="239">
        <f t="shared" si="21"/>
        <v>0</v>
      </c>
    </row>
    <row r="42" spans="1:8" ht="18" customHeight="1">
      <c r="A42" s="155"/>
      <c r="B42" s="245"/>
      <c r="C42" s="245"/>
      <c r="D42" s="18" t="s">
        <v>153</v>
      </c>
      <c r="E42" s="19"/>
      <c r="F42" s="82"/>
      <c r="G42" s="83">
        <v>7900000</v>
      </c>
      <c r="H42" s="21">
        <f t="shared" ref="H42:H47" si="22">SUM(E42:G42)</f>
        <v>7900000</v>
      </c>
    </row>
    <row r="43" spans="1:8" ht="18" customHeight="1">
      <c r="A43" s="155"/>
      <c r="B43" s="245"/>
      <c r="C43" s="245" t="s">
        <v>165</v>
      </c>
      <c r="D43" s="18" t="s">
        <v>142</v>
      </c>
      <c r="E43" s="19"/>
      <c r="F43" s="15"/>
      <c r="G43" s="20">
        <v>7700000</v>
      </c>
      <c r="H43" s="21">
        <f t="shared" si="22"/>
        <v>7700000</v>
      </c>
    </row>
    <row r="44" spans="1:8" ht="18" customHeight="1" thickBot="1">
      <c r="A44" s="286"/>
      <c r="B44" s="287"/>
      <c r="C44" s="287"/>
      <c r="D44" s="288" t="s">
        <v>152</v>
      </c>
      <c r="E44" s="289">
        <f>SUM(E42-E43)</f>
        <v>0</v>
      </c>
      <c r="F44" s="289">
        <f t="shared" ref="F44:G44" si="23">SUM(F42-F43)</f>
        <v>0</v>
      </c>
      <c r="G44" s="289">
        <f t="shared" si="23"/>
        <v>200000</v>
      </c>
      <c r="H44" s="290">
        <f t="shared" si="22"/>
        <v>200000</v>
      </c>
    </row>
    <row r="45" spans="1:8" ht="18" customHeight="1">
      <c r="A45" s="291"/>
      <c r="B45" s="292"/>
      <c r="C45" s="292"/>
      <c r="D45" s="293" t="s">
        <v>153</v>
      </c>
      <c r="E45" s="294"/>
      <c r="F45" s="295"/>
      <c r="G45" s="296">
        <v>6173400</v>
      </c>
      <c r="H45" s="297">
        <f t="shared" si="22"/>
        <v>6173400</v>
      </c>
    </row>
    <row r="46" spans="1:8" ht="18" customHeight="1">
      <c r="A46" s="155"/>
      <c r="B46" s="245"/>
      <c r="C46" s="245" t="s">
        <v>166</v>
      </c>
      <c r="D46" s="18" t="s">
        <v>142</v>
      </c>
      <c r="E46" s="19"/>
      <c r="F46" s="15"/>
      <c r="G46" s="20">
        <v>5173400</v>
      </c>
      <c r="H46" s="21">
        <f t="shared" si="22"/>
        <v>5173400</v>
      </c>
    </row>
    <row r="47" spans="1:8" ht="18" customHeight="1">
      <c r="A47" s="155"/>
      <c r="B47" s="245"/>
      <c r="C47" s="246"/>
      <c r="D47" s="18" t="s">
        <v>152</v>
      </c>
      <c r="E47" s="19">
        <f>SUM(E45-E46)</f>
        <v>0</v>
      </c>
      <c r="F47" s="19">
        <f t="shared" ref="F47:G47" si="24">SUM(F45-F46)</f>
        <v>0</v>
      </c>
      <c r="G47" s="19">
        <f t="shared" si="24"/>
        <v>1000000</v>
      </c>
      <c r="H47" s="21">
        <f t="shared" si="22"/>
        <v>1000000</v>
      </c>
    </row>
    <row r="48" spans="1:8" ht="18" customHeight="1">
      <c r="A48" s="155"/>
      <c r="B48" s="245"/>
      <c r="C48" s="265"/>
      <c r="D48" s="25" t="s">
        <v>153</v>
      </c>
      <c r="E48" s="22">
        <f>SUM(E42+E45)</f>
        <v>0</v>
      </c>
      <c r="F48" s="22">
        <f t="shared" ref="F48:H48" si="25">SUM(F42+F45)</f>
        <v>0</v>
      </c>
      <c r="G48" s="22">
        <f t="shared" si="25"/>
        <v>14073400</v>
      </c>
      <c r="H48" s="75">
        <f t="shared" si="25"/>
        <v>14073400</v>
      </c>
    </row>
    <row r="49" spans="1:8" ht="18" customHeight="1">
      <c r="A49" s="155"/>
      <c r="B49" s="245" t="s">
        <v>168</v>
      </c>
      <c r="C49" s="266" t="s">
        <v>215</v>
      </c>
      <c r="D49" s="25" t="s">
        <v>142</v>
      </c>
      <c r="E49" s="22">
        <f t="shared" ref="E49:H50" si="26">SUM(E43+E46)</f>
        <v>0</v>
      </c>
      <c r="F49" s="22">
        <f t="shared" si="26"/>
        <v>0</v>
      </c>
      <c r="G49" s="22">
        <f t="shared" si="26"/>
        <v>12873400</v>
      </c>
      <c r="H49" s="75">
        <f t="shared" si="26"/>
        <v>12873400</v>
      </c>
    </row>
    <row r="50" spans="1:8" ht="18" customHeight="1">
      <c r="A50" s="155"/>
      <c r="B50" s="245"/>
      <c r="C50" s="242"/>
      <c r="D50" s="25" t="s">
        <v>152</v>
      </c>
      <c r="E50" s="22">
        <f t="shared" si="26"/>
        <v>0</v>
      </c>
      <c r="F50" s="22">
        <f t="shared" si="26"/>
        <v>0</v>
      </c>
      <c r="G50" s="22">
        <f t="shared" si="26"/>
        <v>1200000</v>
      </c>
      <c r="H50" s="75">
        <f t="shared" si="26"/>
        <v>1200000</v>
      </c>
    </row>
    <row r="51" spans="1:8" ht="18" customHeight="1">
      <c r="A51" s="155"/>
      <c r="B51" s="531"/>
      <c r="C51" s="532"/>
      <c r="D51" s="141" t="s">
        <v>153</v>
      </c>
      <c r="E51" s="26">
        <f>SUM(E48)</f>
        <v>0</v>
      </c>
      <c r="F51" s="26">
        <f t="shared" ref="F51:H51" si="27">SUM(F48)</f>
        <v>0</v>
      </c>
      <c r="G51" s="26">
        <f t="shared" si="27"/>
        <v>14073400</v>
      </c>
      <c r="H51" s="76">
        <f t="shared" si="27"/>
        <v>14073400</v>
      </c>
    </row>
    <row r="52" spans="1:8" ht="18" customHeight="1">
      <c r="A52" s="155" t="s">
        <v>168</v>
      </c>
      <c r="B52" s="533" t="s">
        <v>151</v>
      </c>
      <c r="C52" s="534"/>
      <c r="D52" s="141" t="s">
        <v>142</v>
      </c>
      <c r="E52" s="26">
        <f t="shared" ref="E52:H53" si="28">SUM(E49)</f>
        <v>0</v>
      </c>
      <c r="F52" s="26">
        <f t="shared" si="28"/>
        <v>0</v>
      </c>
      <c r="G52" s="26">
        <f t="shared" si="28"/>
        <v>12873400</v>
      </c>
      <c r="H52" s="76">
        <f t="shared" si="28"/>
        <v>12873400</v>
      </c>
    </row>
    <row r="53" spans="1:8" s="85" customFormat="1" ht="18" customHeight="1">
      <c r="A53" s="160"/>
      <c r="B53" s="243"/>
      <c r="C53" s="244"/>
      <c r="D53" s="141" t="s">
        <v>152</v>
      </c>
      <c r="E53" s="26">
        <f t="shared" si="28"/>
        <v>0</v>
      </c>
      <c r="F53" s="26">
        <f t="shared" si="28"/>
        <v>0</v>
      </c>
      <c r="G53" s="26">
        <f t="shared" si="28"/>
        <v>1200000</v>
      </c>
      <c r="H53" s="76">
        <f t="shared" si="28"/>
        <v>1200000</v>
      </c>
    </row>
    <row r="54" spans="1:8" s="85" customFormat="1" ht="18" customHeight="1">
      <c r="A54" s="155"/>
      <c r="B54" s="245"/>
      <c r="C54" s="245"/>
      <c r="D54" s="80" t="s">
        <v>153</v>
      </c>
      <c r="E54" s="81"/>
      <c r="F54" s="82">
        <v>15000000</v>
      </c>
      <c r="G54" s="83"/>
      <c r="H54" s="84">
        <f t="shared" ref="H54:H59" si="29">SUM(E54:G54)</f>
        <v>15000000</v>
      </c>
    </row>
    <row r="55" spans="1:8" s="85" customFormat="1" ht="18" customHeight="1">
      <c r="A55" s="155"/>
      <c r="B55" s="245"/>
      <c r="C55" s="245" t="s">
        <v>170</v>
      </c>
      <c r="D55" s="18" t="s">
        <v>142</v>
      </c>
      <c r="E55" s="19"/>
      <c r="F55" s="15">
        <v>15000000</v>
      </c>
      <c r="G55" s="20"/>
      <c r="H55" s="21">
        <f t="shared" si="29"/>
        <v>15000000</v>
      </c>
    </row>
    <row r="56" spans="1:8" s="85" customFormat="1" ht="18" customHeight="1">
      <c r="A56" s="155"/>
      <c r="B56" s="245"/>
      <c r="C56" s="246"/>
      <c r="D56" s="18" t="s">
        <v>152</v>
      </c>
      <c r="E56" s="19">
        <f>SUM(E54-E55)</f>
        <v>0</v>
      </c>
      <c r="F56" s="19">
        <f t="shared" ref="F56:G56" si="30">SUM(F54-F55)</f>
        <v>0</v>
      </c>
      <c r="G56" s="19">
        <f t="shared" si="30"/>
        <v>0</v>
      </c>
      <c r="H56" s="21">
        <f t="shared" si="29"/>
        <v>0</v>
      </c>
    </row>
    <row r="57" spans="1:8" s="85" customFormat="1" ht="18" customHeight="1">
      <c r="A57" s="155"/>
      <c r="B57" s="245"/>
      <c r="C57" s="219"/>
      <c r="D57" s="18" t="s">
        <v>153</v>
      </c>
      <c r="E57" s="19"/>
      <c r="F57" s="15">
        <v>0</v>
      </c>
      <c r="G57" s="20"/>
      <c r="H57" s="21">
        <f t="shared" si="29"/>
        <v>0</v>
      </c>
    </row>
    <row r="58" spans="1:8" s="85" customFormat="1" ht="18" customHeight="1">
      <c r="A58" s="155"/>
      <c r="B58" s="245"/>
      <c r="C58" s="245" t="s">
        <v>171</v>
      </c>
      <c r="D58" s="18" t="s">
        <v>142</v>
      </c>
      <c r="E58" s="19"/>
      <c r="F58" s="15">
        <v>0</v>
      </c>
      <c r="G58" s="20"/>
      <c r="H58" s="21">
        <f t="shared" si="29"/>
        <v>0</v>
      </c>
    </row>
    <row r="59" spans="1:8" s="85" customFormat="1" ht="18" customHeight="1">
      <c r="A59" s="155"/>
      <c r="B59" s="245"/>
      <c r="C59" s="246"/>
      <c r="D59" s="18" t="s">
        <v>152</v>
      </c>
      <c r="E59" s="19">
        <f>SUM(E57-E58)</f>
        <v>0</v>
      </c>
      <c r="F59" s="19">
        <f t="shared" ref="F59:G59" si="31">SUM(F57-F58)</f>
        <v>0</v>
      </c>
      <c r="G59" s="19">
        <f t="shared" si="31"/>
        <v>0</v>
      </c>
      <c r="H59" s="21">
        <f t="shared" si="29"/>
        <v>0</v>
      </c>
    </row>
    <row r="60" spans="1:8" s="85" customFormat="1" ht="18" customHeight="1">
      <c r="A60" s="155"/>
      <c r="B60" s="245"/>
      <c r="C60" s="265"/>
      <c r="D60" s="25" t="s">
        <v>153</v>
      </c>
      <c r="E60" s="22">
        <f>SUM(E54+E57)</f>
        <v>0</v>
      </c>
      <c r="F60" s="22">
        <f t="shared" ref="F60:H60" si="32">SUM(F54+F57)</f>
        <v>15000000</v>
      </c>
      <c r="G60" s="22">
        <f t="shared" si="32"/>
        <v>0</v>
      </c>
      <c r="H60" s="75">
        <f t="shared" si="32"/>
        <v>15000000</v>
      </c>
    </row>
    <row r="61" spans="1:8" s="85" customFormat="1" ht="18" customHeight="1">
      <c r="A61" s="155"/>
      <c r="B61" s="245" t="s">
        <v>172</v>
      </c>
      <c r="C61" s="266" t="s">
        <v>215</v>
      </c>
      <c r="D61" s="25" t="s">
        <v>144</v>
      </c>
      <c r="E61" s="22">
        <f t="shared" ref="E61:H62" si="33">SUM(E55+E58)</f>
        <v>0</v>
      </c>
      <c r="F61" s="22">
        <f t="shared" si="33"/>
        <v>15000000</v>
      </c>
      <c r="G61" s="22">
        <f t="shared" si="33"/>
        <v>0</v>
      </c>
      <c r="H61" s="75">
        <f t="shared" si="33"/>
        <v>15000000</v>
      </c>
    </row>
    <row r="62" spans="1:8" s="85" customFormat="1" ht="18" customHeight="1">
      <c r="A62" s="155"/>
      <c r="B62" s="245"/>
      <c r="C62" s="242"/>
      <c r="D62" s="25" t="s">
        <v>145</v>
      </c>
      <c r="E62" s="22">
        <f t="shared" si="33"/>
        <v>0</v>
      </c>
      <c r="F62" s="22">
        <f t="shared" si="33"/>
        <v>0</v>
      </c>
      <c r="G62" s="22">
        <f t="shared" si="33"/>
        <v>0</v>
      </c>
      <c r="H62" s="75">
        <f t="shared" si="33"/>
        <v>0</v>
      </c>
    </row>
    <row r="63" spans="1:8" s="85" customFormat="1" ht="18" customHeight="1">
      <c r="A63" s="155"/>
      <c r="B63" s="531"/>
      <c r="C63" s="532"/>
      <c r="D63" s="141" t="s">
        <v>141</v>
      </c>
      <c r="E63" s="26">
        <f>SUM(E60)</f>
        <v>0</v>
      </c>
      <c r="F63" s="26">
        <f t="shared" ref="F63:H63" si="34">SUM(F60)</f>
        <v>15000000</v>
      </c>
      <c r="G63" s="26">
        <f t="shared" si="34"/>
        <v>0</v>
      </c>
      <c r="H63" s="76">
        <f t="shared" si="34"/>
        <v>15000000</v>
      </c>
    </row>
    <row r="64" spans="1:8" s="85" customFormat="1" ht="18" customHeight="1">
      <c r="A64" s="155" t="s">
        <v>173</v>
      </c>
      <c r="B64" s="533" t="s">
        <v>151</v>
      </c>
      <c r="C64" s="534"/>
      <c r="D64" s="141" t="s">
        <v>142</v>
      </c>
      <c r="E64" s="26">
        <f t="shared" ref="E64:H65" si="35">SUM(E61)</f>
        <v>0</v>
      </c>
      <c r="F64" s="26">
        <f t="shared" si="35"/>
        <v>15000000</v>
      </c>
      <c r="G64" s="26">
        <f t="shared" si="35"/>
        <v>0</v>
      </c>
      <c r="H64" s="76">
        <f t="shared" si="35"/>
        <v>15000000</v>
      </c>
    </row>
    <row r="65" spans="1:8" s="85" customFormat="1" ht="18" customHeight="1">
      <c r="A65" s="160"/>
      <c r="B65" s="243"/>
      <c r="C65" s="244"/>
      <c r="D65" s="141" t="s">
        <v>152</v>
      </c>
      <c r="E65" s="26">
        <f t="shared" si="35"/>
        <v>0</v>
      </c>
      <c r="F65" s="26">
        <f t="shared" si="35"/>
        <v>0</v>
      </c>
      <c r="G65" s="26">
        <f t="shared" si="35"/>
        <v>0</v>
      </c>
      <c r="H65" s="76">
        <f t="shared" si="35"/>
        <v>0</v>
      </c>
    </row>
    <row r="66" spans="1:8" s="85" customFormat="1" ht="18" customHeight="1">
      <c r="A66" s="155"/>
      <c r="B66" s="245"/>
      <c r="C66" s="245"/>
      <c r="D66" s="80" t="s">
        <v>153</v>
      </c>
      <c r="E66" s="281">
        <v>175817583</v>
      </c>
      <c r="F66" s="282">
        <v>10088147</v>
      </c>
      <c r="G66" s="83"/>
      <c r="H66" s="84">
        <f t="shared" ref="H66:H71" si="36">SUM(E66:G66)</f>
        <v>185905730</v>
      </c>
    </row>
    <row r="67" spans="1:8" ht="18" customHeight="1">
      <c r="A67" s="155"/>
      <c r="B67" s="245"/>
      <c r="C67" s="245" t="s">
        <v>174</v>
      </c>
      <c r="D67" s="18" t="s">
        <v>142</v>
      </c>
      <c r="E67" s="275">
        <v>175817583</v>
      </c>
      <c r="F67" s="276">
        <v>10088147</v>
      </c>
      <c r="G67" s="20"/>
      <c r="H67" s="21">
        <f t="shared" si="36"/>
        <v>185905730</v>
      </c>
    </row>
    <row r="68" spans="1:8" ht="18" customHeight="1">
      <c r="A68" s="155"/>
      <c r="B68" s="245"/>
      <c r="C68" s="246"/>
      <c r="D68" s="18" t="s">
        <v>152</v>
      </c>
      <c r="E68" s="19">
        <f>SUM(E66-E67)</f>
        <v>0</v>
      </c>
      <c r="F68" s="19">
        <f t="shared" ref="F68:G68" si="37">SUM(F66-F67)</f>
        <v>0</v>
      </c>
      <c r="G68" s="19">
        <f t="shared" si="37"/>
        <v>0</v>
      </c>
      <c r="H68" s="21">
        <f t="shared" si="36"/>
        <v>0</v>
      </c>
    </row>
    <row r="69" spans="1:8" ht="18" customHeight="1">
      <c r="A69" s="155"/>
      <c r="B69" s="245"/>
      <c r="C69" s="219"/>
      <c r="D69" s="18" t="s">
        <v>153</v>
      </c>
      <c r="E69" s="19"/>
      <c r="F69" s="15"/>
      <c r="G69" s="20">
        <v>3412320</v>
      </c>
      <c r="H69" s="21">
        <f t="shared" si="36"/>
        <v>3412320</v>
      </c>
    </row>
    <row r="70" spans="1:8" ht="18" customHeight="1">
      <c r="A70" s="155"/>
      <c r="B70" s="245"/>
      <c r="C70" s="245" t="s">
        <v>175</v>
      </c>
      <c r="D70" s="18" t="s">
        <v>142</v>
      </c>
      <c r="E70" s="19"/>
      <c r="F70" s="15"/>
      <c r="G70" s="20">
        <v>3412320</v>
      </c>
      <c r="H70" s="21">
        <f t="shared" si="36"/>
        <v>3412320</v>
      </c>
    </row>
    <row r="71" spans="1:8" ht="18" customHeight="1">
      <c r="A71" s="155"/>
      <c r="B71" s="245"/>
      <c r="C71" s="246"/>
      <c r="D71" s="18" t="s">
        <v>152</v>
      </c>
      <c r="E71" s="19">
        <f>SUM(E69-E70)</f>
        <v>0</v>
      </c>
      <c r="F71" s="19">
        <f t="shared" ref="F71:G71" si="38">SUM(F69-F70)</f>
        <v>0</v>
      </c>
      <c r="G71" s="19">
        <f t="shared" si="38"/>
        <v>0</v>
      </c>
      <c r="H71" s="21">
        <f t="shared" si="36"/>
        <v>0</v>
      </c>
    </row>
    <row r="72" spans="1:8" ht="18" customHeight="1">
      <c r="A72" s="155"/>
      <c r="B72" s="245"/>
      <c r="C72" s="265"/>
      <c r="D72" s="25" t="s">
        <v>153</v>
      </c>
      <c r="E72" s="22">
        <f>SUM(E66+E69)</f>
        <v>175817583</v>
      </c>
      <c r="F72" s="22">
        <f t="shared" ref="F72:H72" si="39">SUM(F66+F69)</f>
        <v>10088147</v>
      </c>
      <c r="G72" s="22">
        <f t="shared" si="39"/>
        <v>3412320</v>
      </c>
      <c r="H72" s="75">
        <f t="shared" si="39"/>
        <v>189318050</v>
      </c>
    </row>
    <row r="73" spans="1:8" ht="18" customHeight="1">
      <c r="A73" s="155"/>
      <c r="B73" s="245" t="s">
        <v>176</v>
      </c>
      <c r="C73" s="266" t="s">
        <v>215</v>
      </c>
      <c r="D73" s="25" t="s">
        <v>142</v>
      </c>
      <c r="E73" s="22">
        <f t="shared" ref="E73:H74" si="40">SUM(E67+E70)</f>
        <v>175817583</v>
      </c>
      <c r="F73" s="22">
        <f t="shared" si="40"/>
        <v>10088147</v>
      </c>
      <c r="G73" s="22">
        <f t="shared" si="40"/>
        <v>3412320</v>
      </c>
      <c r="H73" s="75">
        <f t="shared" si="40"/>
        <v>189318050</v>
      </c>
    </row>
    <row r="74" spans="1:8" ht="18" customHeight="1">
      <c r="A74" s="155"/>
      <c r="B74" s="245"/>
      <c r="C74" s="242"/>
      <c r="D74" s="25" t="s">
        <v>152</v>
      </c>
      <c r="E74" s="22">
        <f t="shared" si="40"/>
        <v>0</v>
      </c>
      <c r="F74" s="22">
        <f t="shared" si="40"/>
        <v>0</v>
      </c>
      <c r="G74" s="22">
        <f t="shared" si="40"/>
        <v>0</v>
      </c>
      <c r="H74" s="75">
        <f t="shared" si="40"/>
        <v>0</v>
      </c>
    </row>
    <row r="75" spans="1:8" ht="18" customHeight="1">
      <c r="A75" s="155"/>
      <c r="B75" s="531"/>
      <c r="C75" s="532"/>
      <c r="D75" s="141" t="s">
        <v>153</v>
      </c>
      <c r="E75" s="26">
        <f>SUM(E72)</f>
        <v>175817583</v>
      </c>
      <c r="F75" s="26">
        <f t="shared" ref="F75:H75" si="41">SUM(F72)</f>
        <v>10088147</v>
      </c>
      <c r="G75" s="26">
        <f t="shared" si="41"/>
        <v>3412320</v>
      </c>
      <c r="H75" s="76">
        <f t="shared" si="41"/>
        <v>189318050</v>
      </c>
    </row>
    <row r="76" spans="1:8" ht="18" customHeight="1">
      <c r="A76" s="155" t="s">
        <v>176</v>
      </c>
      <c r="B76" s="533" t="s">
        <v>151</v>
      </c>
      <c r="C76" s="534"/>
      <c r="D76" s="141" t="s">
        <v>142</v>
      </c>
      <c r="E76" s="26">
        <f t="shared" ref="E76:H77" si="42">SUM(E73)</f>
        <v>175817583</v>
      </c>
      <c r="F76" s="26">
        <f t="shared" si="42"/>
        <v>10088147</v>
      </c>
      <c r="G76" s="26">
        <f t="shared" si="42"/>
        <v>3412320</v>
      </c>
      <c r="H76" s="76">
        <f t="shared" si="42"/>
        <v>189318050</v>
      </c>
    </row>
    <row r="77" spans="1:8" s="85" customFormat="1" ht="18" customHeight="1">
      <c r="A77" s="160"/>
      <c r="B77" s="243"/>
      <c r="C77" s="244"/>
      <c r="D77" s="141" t="s">
        <v>152</v>
      </c>
      <c r="E77" s="26">
        <f t="shared" si="42"/>
        <v>0</v>
      </c>
      <c r="F77" s="26">
        <f t="shared" si="42"/>
        <v>0</v>
      </c>
      <c r="G77" s="26">
        <f t="shared" si="42"/>
        <v>0</v>
      </c>
      <c r="H77" s="76">
        <f t="shared" si="42"/>
        <v>0</v>
      </c>
    </row>
    <row r="78" spans="1:8" s="85" customFormat="1" ht="18" customHeight="1">
      <c r="A78" s="155"/>
      <c r="B78" s="245"/>
      <c r="C78" s="245"/>
      <c r="D78" s="80" t="s">
        <v>153</v>
      </c>
      <c r="E78" s="19"/>
      <c r="F78" s="285">
        <v>5220000</v>
      </c>
      <c r="G78" s="20"/>
      <c r="H78" s="21">
        <f t="shared" ref="H78:H83" si="43">SUM(E78:G78)</f>
        <v>5220000</v>
      </c>
    </row>
    <row r="79" spans="1:8" ht="18" customHeight="1">
      <c r="A79" s="155"/>
      <c r="B79" s="245"/>
      <c r="C79" s="245" t="s">
        <v>177</v>
      </c>
      <c r="D79" s="18" t="s">
        <v>142</v>
      </c>
      <c r="E79" s="19"/>
      <c r="F79" s="285">
        <v>1849909</v>
      </c>
      <c r="G79" s="20"/>
      <c r="H79" s="21">
        <f t="shared" si="43"/>
        <v>1849909</v>
      </c>
    </row>
    <row r="80" spans="1:8" ht="18" customHeight="1">
      <c r="A80" s="155"/>
      <c r="B80" s="245"/>
      <c r="C80" s="246"/>
      <c r="D80" s="18" t="s">
        <v>152</v>
      </c>
      <c r="E80" s="19">
        <f>SUM(E78-E79)</f>
        <v>0</v>
      </c>
      <c r="F80" s="19">
        <f t="shared" ref="F80:G80" si="44">SUM(F78-F79)</f>
        <v>3370091</v>
      </c>
      <c r="G80" s="19">
        <f t="shared" si="44"/>
        <v>0</v>
      </c>
      <c r="H80" s="21">
        <f t="shared" si="43"/>
        <v>3370091</v>
      </c>
    </row>
    <row r="81" spans="1:8" ht="18" customHeight="1">
      <c r="A81" s="155"/>
      <c r="B81" s="245"/>
      <c r="C81" s="219"/>
      <c r="D81" s="18" t="s">
        <v>153</v>
      </c>
      <c r="E81" s="19"/>
      <c r="F81" s="285">
        <v>100000</v>
      </c>
      <c r="G81" s="20"/>
      <c r="H81" s="21">
        <f t="shared" si="43"/>
        <v>100000</v>
      </c>
    </row>
    <row r="82" spans="1:8" ht="18" customHeight="1">
      <c r="A82" s="155"/>
      <c r="B82" s="245"/>
      <c r="C82" s="245" t="s">
        <v>178</v>
      </c>
      <c r="D82" s="18" t="s">
        <v>142</v>
      </c>
      <c r="E82" s="19"/>
      <c r="F82" s="285">
        <v>1586700</v>
      </c>
      <c r="G82" s="20"/>
      <c r="H82" s="21">
        <f t="shared" si="43"/>
        <v>1586700</v>
      </c>
    </row>
    <row r="83" spans="1:8" ht="18" customHeight="1">
      <c r="A83" s="155"/>
      <c r="B83" s="245"/>
      <c r="C83" s="246"/>
      <c r="D83" s="236" t="s">
        <v>152</v>
      </c>
      <c r="E83" s="19">
        <f>SUM(E81-E82)</f>
        <v>0</v>
      </c>
      <c r="F83" s="19">
        <f t="shared" ref="F83:G83" si="45">SUM(F81-F82)</f>
        <v>-1486700</v>
      </c>
      <c r="G83" s="19">
        <f t="shared" si="45"/>
        <v>0</v>
      </c>
      <c r="H83" s="21">
        <f t="shared" si="43"/>
        <v>-1486700</v>
      </c>
    </row>
    <row r="84" spans="1:8" ht="18" customHeight="1">
      <c r="A84" s="155"/>
      <c r="B84" s="245"/>
      <c r="C84" s="266"/>
      <c r="D84" s="25" t="s">
        <v>153</v>
      </c>
      <c r="E84" s="22">
        <f>SUM(E78+E81)</f>
        <v>0</v>
      </c>
      <c r="F84" s="22">
        <f t="shared" ref="F84:H84" si="46">SUM(F78+F81)</f>
        <v>5320000</v>
      </c>
      <c r="G84" s="22">
        <f t="shared" si="46"/>
        <v>0</v>
      </c>
      <c r="H84" s="75">
        <f t="shared" si="46"/>
        <v>5320000</v>
      </c>
    </row>
    <row r="85" spans="1:8" ht="18" customHeight="1">
      <c r="A85" s="155"/>
      <c r="B85" s="245" t="s">
        <v>179</v>
      </c>
      <c r="C85" s="266" t="s">
        <v>215</v>
      </c>
      <c r="D85" s="25" t="s">
        <v>142</v>
      </c>
      <c r="E85" s="22">
        <f t="shared" ref="E85:H86" si="47">SUM(E79+E82)</f>
        <v>0</v>
      </c>
      <c r="F85" s="22">
        <f t="shared" si="47"/>
        <v>3436609</v>
      </c>
      <c r="G85" s="22">
        <f t="shared" si="47"/>
        <v>0</v>
      </c>
      <c r="H85" s="75">
        <f t="shared" si="47"/>
        <v>3436609</v>
      </c>
    </row>
    <row r="86" spans="1:8" ht="18" customHeight="1" thickBot="1">
      <c r="A86" s="286"/>
      <c r="B86" s="287"/>
      <c r="C86" s="301"/>
      <c r="D86" s="302" t="s">
        <v>152</v>
      </c>
      <c r="E86" s="303">
        <f t="shared" si="47"/>
        <v>0</v>
      </c>
      <c r="F86" s="303">
        <f t="shared" si="47"/>
        <v>1883391</v>
      </c>
      <c r="G86" s="303">
        <f t="shared" si="47"/>
        <v>0</v>
      </c>
      <c r="H86" s="304">
        <f t="shared" si="47"/>
        <v>1883391</v>
      </c>
    </row>
    <row r="87" spans="1:8" ht="18" customHeight="1">
      <c r="A87" s="155"/>
      <c r="B87" s="533"/>
      <c r="C87" s="534"/>
      <c r="D87" s="298" t="s">
        <v>153</v>
      </c>
      <c r="E87" s="299">
        <f>SUM(E84)</f>
        <v>0</v>
      </c>
      <c r="F87" s="299">
        <f t="shared" ref="F87:H87" si="48">SUM(F84)</f>
        <v>5320000</v>
      </c>
      <c r="G87" s="299">
        <f t="shared" si="48"/>
        <v>0</v>
      </c>
      <c r="H87" s="300">
        <f t="shared" si="48"/>
        <v>5320000</v>
      </c>
    </row>
    <row r="88" spans="1:8" ht="18" customHeight="1">
      <c r="A88" s="155" t="s">
        <v>179</v>
      </c>
      <c r="B88" s="533" t="s">
        <v>151</v>
      </c>
      <c r="C88" s="534"/>
      <c r="D88" s="141" t="s">
        <v>142</v>
      </c>
      <c r="E88" s="26">
        <f t="shared" ref="E88:H89" si="49">SUM(E85)</f>
        <v>0</v>
      </c>
      <c r="F88" s="26">
        <f t="shared" si="49"/>
        <v>3436609</v>
      </c>
      <c r="G88" s="26">
        <f t="shared" si="49"/>
        <v>0</v>
      </c>
      <c r="H88" s="76">
        <f t="shared" si="49"/>
        <v>3436609</v>
      </c>
    </row>
    <row r="89" spans="1:8" ht="18" customHeight="1">
      <c r="A89" s="155"/>
      <c r="B89" s="243"/>
      <c r="C89" s="244"/>
      <c r="D89" s="141" t="s">
        <v>152</v>
      </c>
      <c r="E89" s="26">
        <f t="shared" si="49"/>
        <v>0</v>
      </c>
      <c r="F89" s="26">
        <f t="shared" si="49"/>
        <v>1883391</v>
      </c>
      <c r="G89" s="26">
        <f t="shared" si="49"/>
        <v>0</v>
      </c>
      <c r="H89" s="76">
        <f t="shared" si="49"/>
        <v>1883391</v>
      </c>
    </row>
    <row r="90" spans="1:8" ht="18" customHeight="1">
      <c r="A90" s="522" t="s">
        <v>180</v>
      </c>
      <c r="B90" s="523"/>
      <c r="C90" s="524"/>
      <c r="D90" s="283" t="s">
        <v>153</v>
      </c>
      <c r="E90" s="23">
        <f>SUM(E21+E39+E51+E63+E75+E87)</f>
        <v>3070015593</v>
      </c>
      <c r="F90" s="23">
        <f t="shared" ref="F90:H90" si="50">SUM(F21+F39+F51+F63+F75+F87)</f>
        <v>1361587347</v>
      </c>
      <c r="G90" s="23">
        <f t="shared" si="50"/>
        <v>17485720</v>
      </c>
      <c r="H90" s="77">
        <f t="shared" si="50"/>
        <v>4449088660</v>
      </c>
    </row>
    <row r="91" spans="1:8" ht="18" customHeight="1">
      <c r="A91" s="525"/>
      <c r="B91" s="526"/>
      <c r="C91" s="527"/>
      <c r="D91" s="283" t="s">
        <v>142</v>
      </c>
      <c r="E91" s="23">
        <f t="shared" ref="E91:H92" si="51">SUM(E22+E40+E52+E64+E76+E88)</f>
        <v>3070015593</v>
      </c>
      <c r="F91" s="23">
        <f t="shared" si="51"/>
        <v>972853406</v>
      </c>
      <c r="G91" s="23">
        <f t="shared" si="51"/>
        <v>16285720</v>
      </c>
      <c r="H91" s="77">
        <f t="shared" si="51"/>
        <v>4059154719</v>
      </c>
    </row>
    <row r="92" spans="1:8" ht="18" customHeight="1" thickBot="1">
      <c r="A92" s="528"/>
      <c r="B92" s="529"/>
      <c r="C92" s="530"/>
      <c r="D92" s="284" t="s">
        <v>152</v>
      </c>
      <c r="E92" s="78">
        <f t="shared" si="51"/>
        <v>0</v>
      </c>
      <c r="F92" s="78">
        <f t="shared" si="51"/>
        <v>388733941</v>
      </c>
      <c r="G92" s="78">
        <f t="shared" si="51"/>
        <v>1200000</v>
      </c>
      <c r="H92" s="79">
        <f t="shared" si="51"/>
        <v>389933941</v>
      </c>
    </row>
  </sheetData>
  <sheetProtection algorithmName="SHA-512" hashValue="4j5CEOiOY5FbiL8oODFXAp6m97hIXkApE/4c6v0wrjo7qmBPAynT2oKF+9SA996QTGcBPCeBoPrWREGRaplxEA==" saltValue="F/GbzYNFtZ0yaM6mWdohLw==" spinCount="100000" sheet="1" objects="1" scenarios="1"/>
  <mergeCells count="21">
    <mergeCell ref="A90:C92"/>
    <mergeCell ref="B21:C21"/>
    <mergeCell ref="B22:C22"/>
    <mergeCell ref="B39:C39"/>
    <mergeCell ref="B40:C40"/>
    <mergeCell ref="B51:C51"/>
    <mergeCell ref="B52:C52"/>
    <mergeCell ref="B63:C63"/>
    <mergeCell ref="B64:C64"/>
    <mergeCell ref="B75:C75"/>
    <mergeCell ref="B76:C76"/>
    <mergeCell ref="B87:C87"/>
    <mergeCell ref="B88:C88"/>
    <mergeCell ref="A1:H1"/>
    <mergeCell ref="G3:H3"/>
    <mergeCell ref="A4:C4"/>
    <mergeCell ref="D4:D5"/>
    <mergeCell ref="E4:E5"/>
    <mergeCell ref="F4:F5"/>
    <mergeCell ref="G4:G5"/>
    <mergeCell ref="H4:H5"/>
  </mergeCells>
  <phoneticPr fontId="11" type="noConversion"/>
  <pageMargins left="0.39370078740157483" right="0.39370078740157483" top="0.94488188976377963" bottom="0.94488188976377963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6"/>
  <sheetViews>
    <sheetView view="pageBreakPreview" zoomScaleNormal="100" zoomScaleSheetLayoutView="100" workbookViewId="0">
      <selection activeCell="D10" sqref="D10"/>
    </sheetView>
  </sheetViews>
  <sheetFormatPr defaultColWidth="9" defaultRowHeight="18" customHeight="1"/>
  <cols>
    <col min="1" max="2" width="12.625" style="1" customWidth="1"/>
    <col min="3" max="3" width="16.625" style="1" customWidth="1"/>
    <col min="4" max="4" width="5.5" style="1" customWidth="1"/>
    <col min="5" max="8" width="13.125" style="1" customWidth="1"/>
    <col min="9" max="16384" width="9" style="1"/>
  </cols>
  <sheetData>
    <row r="1" spans="1:8" ht="30" customHeight="1">
      <c r="A1" s="510" t="s">
        <v>426</v>
      </c>
      <c r="B1" s="510"/>
      <c r="C1" s="510"/>
      <c r="D1" s="510"/>
      <c r="E1" s="510"/>
      <c r="F1" s="510"/>
      <c r="G1" s="510"/>
      <c r="H1" s="510"/>
    </row>
    <row r="3" spans="1:8" ht="18" customHeight="1" thickBot="1">
      <c r="A3" s="540" t="s">
        <v>181</v>
      </c>
      <c r="B3" s="540"/>
      <c r="E3" s="24"/>
      <c r="F3" s="24"/>
      <c r="G3" s="511" t="s">
        <v>2</v>
      </c>
      <c r="H3" s="511"/>
    </row>
    <row r="4" spans="1:8" ht="18" customHeight="1">
      <c r="A4" s="512" t="s">
        <v>135</v>
      </c>
      <c r="B4" s="513"/>
      <c r="C4" s="513"/>
      <c r="D4" s="514" t="s">
        <v>3</v>
      </c>
      <c r="E4" s="516" t="s">
        <v>136</v>
      </c>
      <c r="F4" s="516" t="s">
        <v>576</v>
      </c>
      <c r="G4" s="518" t="s">
        <v>137</v>
      </c>
      <c r="H4" s="520" t="s">
        <v>182</v>
      </c>
    </row>
    <row r="5" spans="1:8" ht="18" customHeight="1">
      <c r="A5" s="307" t="s">
        <v>111</v>
      </c>
      <c r="B5" s="308" t="s">
        <v>183</v>
      </c>
      <c r="C5" s="308" t="s">
        <v>184</v>
      </c>
      <c r="D5" s="515"/>
      <c r="E5" s="517"/>
      <c r="F5" s="517"/>
      <c r="G5" s="519"/>
      <c r="H5" s="521"/>
    </row>
    <row r="6" spans="1:8" ht="18" customHeight="1">
      <c r="A6" s="152"/>
      <c r="B6" s="153"/>
      <c r="C6" s="154"/>
      <c r="D6" s="18" t="s">
        <v>153</v>
      </c>
      <c r="E6" s="19">
        <v>539972950</v>
      </c>
      <c r="F6" s="15">
        <v>3703000</v>
      </c>
      <c r="G6" s="20"/>
      <c r="H6" s="21">
        <f>SUM(E6:G6)</f>
        <v>543675950</v>
      </c>
    </row>
    <row r="7" spans="1:8" ht="18" customHeight="1">
      <c r="A7" s="155"/>
      <c r="B7" s="156"/>
      <c r="C7" s="157" t="s">
        <v>185</v>
      </c>
      <c r="D7" s="18" t="s">
        <v>142</v>
      </c>
      <c r="E7" s="19">
        <v>539972950</v>
      </c>
      <c r="F7" s="15">
        <v>3399000</v>
      </c>
      <c r="G7" s="20"/>
      <c r="H7" s="21">
        <f t="shared" ref="H7:H19" si="0">SUM(E7:G7)</f>
        <v>543371950</v>
      </c>
    </row>
    <row r="8" spans="1:8" ht="18" customHeight="1">
      <c r="A8" s="155"/>
      <c r="B8" s="156"/>
      <c r="C8" s="158"/>
      <c r="D8" s="18" t="s">
        <v>152</v>
      </c>
      <c r="E8" s="19">
        <f>SUM(E6-E7)</f>
        <v>0</v>
      </c>
      <c r="F8" s="19">
        <f t="shared" ref="F8:G8" si="1">SUM(F6-F7)</f>
        <v>304000</v>
      </c>
      <c r="G8" s="19">
        <f t="shared" si="1"/>
        <v>0</v>
      </c>
      <c r="H8" s="21">
        <f t="shared" si="0"/>
        <v>304000</v>
      </c>
    </row>
    <row r="9" spans="1:8" ht="18" customHeight="1">
      <c r="A9" s="155"/>
      <c r="B9" s="156"/>
      <c r="C9" s="154"/>
      <c r="D9" s="18" t="s">
        <v>153</v>
      </c>
      <c r="E9" s="19">
        <v>97807520</v>
      </c>
      <c r="F9" s="15">
        <v>2560000</v>
      </c>
      <c r="G9" s="20"/>
      <c r="H9" s="21">
        <f t="shared" si="0"/>
        <v>100367520</v>
      </c>
    </row>
    <row r="10" spans="1:8" ht="18" customHeight="1">
      <c r="A10" s="155"/>
      <c r="B10" s="156"/>
      <c r="C10" s="157" t="s">
        <v>186</v>
      </c>
      <c r="D10" s="18" t="s">
        <v>142</v>
      </c>
      <c r="E10" s="19">
        <v>97807520</v>
      </c>
      <c r="F10" s="15">
        <v>2560000</v>
      </c>
      <c r="G10" s="20"/>
      <c r="H10" s="21">
        <f t="shared" si="0"/>
        <v>100367520</v>
      </c>
    </row>
    <row r="11" spans="1:8" ht="18" customHeight="1">
      <c r="A11" s="155"/>
      <c r="B11" s="156"/>
      <c r="C11" s="158"/>
      <c r="D11" s="18" t="s">
        <v>152</v>
      </c>
      <c r="E11" s="19">
        <f>SUM(E9-E10)</f>
        <v>0</v>
      </c>
      <c r="F11" s="19">
        <f t="shared" ref="F11:G11" si="2">SUM(F9-F10)</f>
        <v>0</v>
      </c>
      <c r="G11" s="19">
        <f t="shared" si="2"/>
        <v>0</v>
      </c>
      <c r="H11" s="21">
        <f t="shared" ref="H11" si="3">SUM(E11:G11)</f>
        <v>0</v>
      </c>
    </row>
    <row r="12" spans="1:8" ht="18" customHeight="1">
      <c r="A12" s="155"/>
      <c r="B12" s="156"/>
      <c r="C12" s="154"/>
      <c r="D12" s="18" t="s">
        <v>4</v>
      </c>
      <c r="E12" s="19">
        <v>53610090</v>
      </c>
      <c r="F12" s="15">
        <v>238340</v>
      </c>
      <c r="G12" s="20"/>
      <c r="H12" s="21">
        <f t="shared" si="0"/>
        <v>53848430</v>
      </c>
    </row>
    <row r="13" spans="1:8" ht="18" customHeight="1">
      <c r="A13" s="155"/>
      <c r="B13" s="156"/>
      <c r="C13" s="157" t="s">
        <v>187</v>
      </c>
      <c r="D13" s="18" t="s">
        <v>143</v>
      </c>
      <c r="E13" s="19">
        <v>53610090</v>
      </c>
      <c r="F13" s="15">
        <v>238340</v>
      </c>
      <c r="G13" s="20"/>
      <c r="H13" s="21">
        <f t="shared" si="0"/>
        <v>53848430</v>
      </c>
    </row>
    <row r="14" spans="1:8" ht="18" customHeight="1">
      <c r="A14" s="155"/>
      <c r="B14" s="156"/>
      <c r="C14" s="158"/>
      <c r="D14" s="18" t="s">
        <v>5</v>
      </c>
      <c r="E14" s="19">
        <f>SUM(E12-E13)</f>
        <v>0</v>
      </c>
      <c r="F14" s="19">
        <f t="shared" ref="F14:G14" si="4">SUM(F12-F13)</f>
        <v>0</v>
      </c>
      <c r="G14" s="19">
        <f t="shared" si="4"/>
        <v>0</v>
      </c>
      <c r="H14" s="21">
        <f t="shared" ref="H14" si="5">SUM(E14:G14)</f>
        <v>0</v>
      </c>
    </row>
    <row r="15" spans="1:8" ht="18" customHeight="1">
      <c r="A15" s="155"/>
      <c r="B15" s="156"/>
      <c r="C15" s="154"/>
      <c r="D15" s="18" t="s">
        <v>4</v>
      </c>
      <c r="E15" s="19">
        <v>62772750</v>
      </c>
      <c r="F15" s="15">
        <v>336490</v>
      </c>
      <c r="G15" s="20"/>
      <c r="H15" s="21">
        <f t="shared" si="0"/>
        <v>63109240</v>
      </c>
    </row>
    <row r="16" spans="1:8" ht="18" customHeight="1">
      <c r="A16" s="155"/>
      <c r="B16" s="156"/>
      <c r="C16" s="157" t="s">
        <v>188</v>
      </c>
      <c r="D16" s="18" t="s">
        <v>189</v>
      </c>
      <c r="E16" s="19">
        <v>62772750</v>
      </c>
      <c r="F16" s="15">
        <v>299520</v>
      </c>
      <c r="G16" s="20"/>
      <c r="H16" s="21">
        <f t="shared" si="0"/>
        <v>63072270</v>
      </c>
    </row>
    <row r="17" spans="1:12" ht="18" customHeight="1">
      <c r="A17" s="155"/>
      <c r="B17" s="156"/>
      <c r="C17" s="158"/>
      <c r="D17" s="18" t="s">
        <v>190</v>
      </c>
      <c r="E17" s="19">
        <f>SUM(E15-E16)</f>
        <v>0</v>
      </c>
      <c r="F17" s="19">
        <f t="shared" ref="F17:G17" si="6">SUM(F15-F16)</f>
        <v>36970</v>
      </c>
      <c r="G17" s="19">
        <f t="shared" si="6"/>
        <v>0</v>
      </c>
      <c r="H17" s="21">
        <f t="shared" ref="H17" si="7">SUM(E17:G17)</f>
        <v>36970</v>
      </c>
    </row>
    <row r="18" spans="1:12" ht="18" customHeight="1">
      <c r="A18" s="155"/>
      <c r="B18" s="156"/>
      <c r="C18" s="154"/>
      <c r="D18" s="18" t="s">
        <v>191</v>
      </c>
      <c r="E18" s="19">
        <v>3178180</v>
      </c>
      <c r="F18" s="15">
        <v>696680</v>
      </c>
      <c r="G18" s="20"/>
      <c r="H18" s="21">
        <f t="shared" si="0"/>
        <v>3874860</v>
      </c>
    </row>
    <row r="19" spans="1:12" ht="18" customHeight="1">
      <c r="A19" s="155"/>
      <c r="B19" s="156"/>
      <c r="C19" s="157" t="s">
        <v>192</v>
      </c>
      <c r="D19" s="18" t="s">
        <v>158</v>
      </c>
      <c r="E19" s="19">
        <v>3178180</v>
      </c>
      <c r="F19" s="15">
        <v>696680</v>
      </c>
      <c r="G19" s="20"/>
      <c r="H19" s="21">
        <f t="shared" si="0"/>
        <v>3874860</v>
      </c>
      <c r="L19" s="494"/>
    </row>
    <row r="20" spans="1:12" ht="18" customHeight="1">
      <c r="A20" s="155"/>
      <c r="B20" s="156"/>
      <c r="C20" s="158"/>
      <c r="D20" s="18" t="s">
        <v>159</v>
      </c>
      <c r="E20" s="19">
        <f>SUM(E18-E19)</f>
        <v>0</v>
      </c>
      <c r="F20" s="19">
        <f t="shared" ref="F20:G20" si="8">SUM(F18-F19)</f>
        <v>0</v>
      </c>
      <c r="G20" s="19">
        <f t="shared" si="8"/>
        <v>0</v>
      </c>
      <c r="H20" s="21">
        <f t="shared" ref="H20" si="9">SUM(E20:G20)</f>
        <v>0</v>
      </c>
    </row>
    <row r="21" spans="1:12" ht="18" customHeight="1">
      <c r="A21" s="155"/>
      <c r="B21" s="156"/>
      <c r="C21" s="535" t="s">
        <v>160</v>
      </c>
      <c r="D21" s="25" t="s">
        <v>161</v>
      </c>
      <c r="E21" s="22">
        <f>SUM(E6+E9+E12+E15+E18)</f>
        <v>757341490</v>
      </c>
      <c r="F21" s="22">
        <f t="shared" ref="F21:H21" si="10">SUM(F6+F9+F12+F15+F18)</f>
        <v>7534510</v>
      </c>
      <c r="G21" s="22">
        <f t="shared" si="10"/>
        <v>0</v>
      </c>
      <c r="H21" s="75">
        <f t="shared" si="10"/>
        <v>764876000</v>
      </c>
    </row>
    <row r="22" spans="1:12" ht="18" customHeight="1">
      <c r="A22" s="155"/>
      <c r="B22" s="156" t="s">
        <v>193</v>
      </c>
      <c r="C22" s="536"/>
      <c r="D22" s="25" t="s">
        <v>158</v>
      </c>
      <c r="E22" s="22">
        <f t="shared" ref="E22:E23" si="11">SUM(E7+E10+E13+E16+E19)</f>
        <v>757341490</v>
      </c>
      <c r="F22" s="22">
        <f t="shared" ref="F22:H22" si="12">SUM(F7+F10+F13+F16+F19)</f>
        <v>7193540</v>
      </c>
      <c r="G22" s="22">
        <f t="shared" si="12"/>
        <v>0</v>
      </c>
      <c r="H22" s="75">
        <f t="shared" si="12"/>
        <v>764535030</v>
      </c>
    </row>
    <row r="23" spans="1:12" ht="18" customHeight="1">
      <c r="A23" s="155"/>
      <c r="B23" s="159"/>
      <c r="C23" s="537"/>
      <c r="D23" s="25" t="s">
        <v>159</v>
      </c>
      <c r="E23" s="22">
        <f t="shared" si="11"/>
        <v>0</v>
      </c>
      <c r="F23" s="22">
        <f t="shared" ref="F23:H23" si="13">SUM(F8+F11+F14+F17+F20)</f>
        <v>340970</v>
      </c>
      <c r="G23" s="22">
        <f t="shared" si="13"/>
        <v>0</v>
      </c>
      <c r="H23" s="75">
        <f t="shared" si="13"/>
        <v>340970</v>
      </c>
    </row>
    <row r="24" spans="1:12" ht="18" customHeight="1">
      <c r="A24" s="155"/>
      <c r="B24" s="156"/>
      <c r="C24" s="154"/>
      <c r="D24" s="18" t="s">
        <v>161</v>
      </c>
      <c r="E24" s="19">
        <v>1698490</v>
      </c>
      <c r="F24" s="15">
        <v>1423550</v>
      </c>
      <c r="G24" s="20"/>
      <c r="H24" s="21">
        <f t="shared" ref="H24:H25" si="14">SUM(E24:G24)</f>
        <v>3122040</v>
      </c>
    </row>
    <row r="25" spans="1:12" ht="18" customHeight="1">
      <c r="A25" s="155"/>
      <c r="B25" s="156"/>
      <c r="C25" s="157" t="s">
        <v>194</v>
      </c>
      <c r="D25" s="18" t="s">
        <v>158</v>
      </c>
      <c r="E25" s="19">
        <v>1780160</v>
      </c>
      <c r="F25" s="15">
        <v>1563350</v>
      </c>
      <c r="G25" s="20"/>
      <c r="H25" s="21">
        <f t="shared" si="14"/>
        <v>3343510</v>
      </c>
    </row>
    <row r="26" spans="1:12" ht="18" customHeight="1">
      <c r="A26" s="155"/>
      <c r="B26" s="156"/>
      <c r="C26" s="158"/>
      <c r="D26" s="18" t="s">
        <v>159</v>
      </c>
      <c r="E26" s="19">
        <f>SUM(E24-E25)</f>
        <v>-81670</v>
      </c>
      <c r="F26" s="19">
        <f t="shared" ref="F26:G26" si="15">SUM(F24-F25)</f>
        <v>-139800</v>
      </c>
      <c r="G26" s="19">
        <f t="shared" si="15"/>
        <v>0</v>
      </c>
      <c r="H26" s="493">
        <f t="shared" ref="H26" si="16">SUM(E26:G26)</f>
        <v>-221470</v>
      </c>
    </row>
    <row r="27" spans="1:12" ht="18" customHeight="1">
      <c r="A27" s="155"/>
      <c r="B27" s="156"/>
      <c r="C27" s="154"/>
      <c r="D27" s="18" t="s">
        <v>161</v>
      </c>
      <c r="E27" s="19">
        <v>4359250</v>
      </c>
      <c r="F27" s="15">
        <v>850000</v>
      </c>
      <c r="G27" s="20"/>
      <c r="H27" s="21">
        <f t="shared" ref="H27:H28" si="17">SUM(E27:G27)</f>
        <v>5209250</v>
      </c>
    </row>
    <row r="28" spans="1:12" ht="18" customHeight="1">
      <c r="A28" s="155"/>
      <c r="B28" s="156"/>
      <c r="C28" s="157" t="s">
        <v>195</v>
      </c>
      <c r="D28" s="18" t="s">
        <v>158</v>
      </c>
      <c r="E28" s="19">
        <v>4277580</v>
      </c>
      <c r="F28" s="15">
        <v>463700</v>
      </c>
      <c r="G28" s="20"/>
      <c r="H28" s="21">
        <f t="shared" si="17"/>
        <v>4741280</v>
      </c>
    </row>
    <row r="29" spans="1:12" ht="18" customHeight="1">
      <c r="A29" s="155"/>
      <c r="B29" s="156"/>
      <c r="C29" s="158"/>
      <c r="D29" s="18" t="s">
        <v>159</v>
      </c>
      <c r="E29" s="19">
        <f>SUM(E27-E28)</f>
        <v>81670</v>
      </c>
      <c r="F29" s="19">
        <f t="shared" ref="F29:G29" si="18">SUM(F27-F28)</f>
        <v>386300</v>
      </c>
      <c r="G29" s="19">
        <f t="shared" si="18"/>
        <v>0</v>
      </c>
      <c r="H29" s="493">
        <f t="shared" ref="H29" si="19">SUM(E29:G29)</f>
        <v>467970</v>
      </c>
    </row>
    <row r="30" spans="1:12" ht="18" customHeight="1">
      <c r="A30" s="155"/>
      <c r="B30" s="156"/>
      <c r="C30" s="535" t="s">
        <v>160</v>
      </c>
      <c r="D30" s="25" t="s">
        <v>161</v>
      </c>
      <c r="E30" s="22">
        <f>SUM(E24+E27)</f>
        <v>6057740</v>
      </c>
      <c r="F30" s="22">
        <f t="shared" ref="F30:H30" si="20">SUM(F24+F27)</f>
        <v>2273550</v>
      </c>
      <c r="G30" s="22">
        <f t="shared" si="20"/>
        <v>0</v>
      </c>
      <c r="H30" s="75">
        <f t="shared" si="20"/>
        <v>8331290</v>
      </c>
    </row>
    <row r="31" spans="1:12" ht="18" customHeight="1">
      <c r="A31" s="155"/>
      <c r="B31" s="156" t="s">
        <v>196</v>
      </c>
      <c r="C31" s="536"/>
      <c r="D31" s="25" t="s">
        <v>158</v>
      </c>
      <c r="E31" s="22">
        <f t="shared" ref="E31:E32" si="21">SUM(E25+E28)</f>
        <v>6057740</v>
      </c>
      <c r="F31" s="22">
        <f t="shared" ref="F31:H31" si="22">SUM(F25+F28)</f>
        <v>2027050</v>
      </c>
      <c r="G31" s="22">
        <f t="shared" si="22"/>
        <v>0</v>
      </c>
      <c r="H31" s="75">
        <f t="shared" si="22"/>
        <v>8084790</v>
      </c>
    </row>
    <row r="32" spans="1:12" ht="18" customHeight="1">
      <c r="A32" s="155"/>
      <c r="B32" s="159"/>
      <c r="C32" s="537"/>
      <c r="D32" s="25" t="s">
        <v>159</v>
      </c>
      <c r="E32" s="22">
        <f t="shared" si="21"/>
        <v>0</v>
      </c>
      <c r="F32" s="22">
        <f t="shared" ref="F32:H32" si="23">SUM(F26+F29)</f>
        <v>246500</v>
      </c>
      <c r="G32" s="22">
        <f t="shared" si="23"/>
        <v>0</v>
      </c>
      <c r="H32" s="75">
        <f t="shared" si="23"/>
        <v>246500</v>
      </c>
    </row>
    <row r="33" spans="1:12" ht="18" customHeight="1">
      <c r="A33" s="155"/>
      <c r="B33" s="153"/>
      <c r="C33" s="154"/>
      <c r="D33" s="18" t="s">
        <v>161</v>
      </c>
      <c r="E33" s="19">
        <v>22108000</v>
      </c>
      <c r="F33" s="15">
        <v>0</v>
      </c>
      <c r="G33" s="20"/>
      <c r="H33" s="21">
        <f>SUM(E33:G33)</f>
        <v>22108000</v>
      </c>
    </row>
    <row r="34" spans="1:12" ht="18" customHeight="1">
      <c r="A34" s="155"/>
      <c r="B34" s="156"/>
      <c r="C34" s="157" t="s">
        <v>197</v>
      </c>
      <c r="D34" s="18" t="s">
        <v>158</v>
      </c>
      <c r="E34" s="19">
        <v>22108000</v>
      </c>
      <c r="F34" s="15">
        <v>0</v>
      </c>
      <c r="G34" s="20"/>
      <c r="H34" s="21">
        <f t="shared" ref="H34:H37" si="24">SUM(E34:G34)</f>
        <v>22108000</v>
      </c>
    </row>
    <row r="35" spans="1:12" ht="18" customHeight="1">
      <c r="A35" s="155"/>
      <c r="B35" s="156"/>
      <c r="C35" s="158"/>
      <c r="D35" s="18" t="s">
        <v>159</v>
      </c>
      <c r="E35" s="19">
        <f>SUM(E33-E34)</f>
        <v>0</v>
      </c>
      <c r="F35" s="19">
        <f t="shared" ref="F35:G35" si="25">SUM(F33-F34)</f>
        <v>0</v>
      </c>
      <c r="G35" s="19">
        <f t="shared" si="25"/>
        <v>0</v>
      </c>
      <c r="H35" s="21">
        <f t="shared" si="24"/>
        <v>0</v>
      </c>
      <c r="L35" s="494"/>
    </row>
    <row r="36" spans="1:12" ht="18" customHeight="1">
      <c r="A36" s="155"/>
      <c r="B36" s="156"/>
      <c r="C36" s="154"/>
      <c r="D36" s="18" t="s">
        <v>161</v>
      </c>
      <c r="E36" s="19">
        <v>29212700</v>
      </c>
      <c r="F36" s="15">
        <v>0</v>
      </c>
      <c r="G36" s="20"/>
      <c r="H36" s="21">
        <f t="shared" si="24"/>
        <v>29212700</v>
      </c>
    </row>
    <row r="37" spans="1:12" ht="18" customHeight="1">
      <c r="A37" s="155"/>
      <c r="B37" s="156"/>
      <c r="C37" s="157" t="s">
        <v>198</v>
      </c>
      <c r="D37" s="18" t="s">
        <v>158</v>
      </c>
      <c r="E37" s="19">
        <v>29489265</v>
      </c>
      <c r="F37" s="15">
        <v>0</v>
      </c>
      <c r="G37" s="20"/>
      <c r="H37" s="21">
        <f t="shared" si="24"/>
        <v>29489265</v>
      </c>
    </row>
    <row r="38" spans="1:12" ht="18" customHeight="1">
      <c r="A38" s="155"/>
      <c r="B38" s="156"/>
      <c r="C38" s="158"/>
      <c r="D38" s="18" t="s">
        <v>159</v>
      </c>
      <c r="E38" s="19">
        <f>SUM(E36-E37)</f>
        <v>-276565</v>
      </c>
      <c r="F38" s="19">
        <f t="shared" ref="F38:G38" si="26">SUM(F36-F37)</f>
        <v>0</v>
      </c>
      <c r="G38" s="19">
        <f t="shared" si="26"/>
        <v>0</v>
      </c>
      <c r="H38" s="493">
        <f t="shared" ref="H38" si="27">SUM(E38:G38)</f>
        <v>-276565</v>
      </c>
    </row>
    <row r="39" spans="1:12" ht="18" customHeight="1">
      <c r="A39" s="155"/>
      <c r="B39" s="156"/>
      <c r="C39" s="154"/>
      <c r="D39" s="18" t="s">
        <v>161</v>
      </c>
      <c r="E39" s="19">
        <v>8839510</v>
      </c>
      <c r="F39" s="15">
        <v>0</v>
      </c>
      <c r="G39" s="20"/>
      <c r="H39" s="21">
        <f t="shared" ref="H39:H40" si="28">SUM(E39:G39)</f>
        <v>8839510</v>
      </c>
    </row>
    <row r="40" spans="1:12" ht="18" customHeight="1">
      <c r="A40" s="155"/>
      <c r="B40" s="156"/>
      <c r="C40" s="157" t="s">
        <v>199</v>
      </c>
      <c r="D40" s="18" t="s">
        <v>158</v>
      </c>
      <c r="E40" s="19">
        <v>8505945</v>
      </c>
      <c r="F40" s="15">
        <v>0</v>
      </c>
      <c r="G40" s="20"/>
      <c r="H40" s="21">
        <f t="shared" si="28"/>
        <v>8505945</v>
      </c>
    </row>
    <row r="41" spans="1:12" ht="18" customHeight="1">
      <c r="A41" s="155"/>
      <c r="B41" s="156"/>
      <c r="C41" s="158"/>
      <c r="D41" s="18" t="s">
        <v>159</v>
      </c>
      <c r="E41" s="19">
        <f>SUM(E39-E40)</f>
        <v>333565</v>
      </c>
      <c r="F41" s="19">
        <f t="shared" ref="F41:G41" si="29">SUM(F39-F40)</f>
        <v>0</v>
      </c>
      <c r="G41" s="19">
        <f t="shared" si="29"/>
        <v>0</v>
      </c>
      <c r="H41" s="21">
        <f t="shared" ref="H41" si="30">SUM(E41:G41)</f>
        <v>333565</v>
      </c>
    </row>
    <row r="42" spans="1:12" ht="18" customHeight="1">
      <c r="A42" s="155"/>
      <c r="B42" s="156"/>
      <c r="C42" s="154"/>
      <c r="D42" s="18" t="s">
        <v>161</v>
      </c>
      <c r="E42" s="19">
        <v>2177690</v>
      </c>
      <c r="F42" s="15">
        <v>64680</v>
      </c>
      <c r="G42" s="20"/>
      <c r="H42" s="21">
        <f t="shared" ref="H42:H43" si="31">SUM(E42:G42)</f>
        <v>2242370</v>
      </c>
    </row>
    <row r="43" spans="1:12" ht="18" customHeight="1">
      <c r="A43" s="155"/>
      <c r="B43" s="156"/>
      <c r="C43" s="157" t="s">
        <v>200</v>
      </c>
      <c r="D43" s="18" t="s">
        <v>158</v>
      </c>
      <c r="E43" s="19">
        <v>2177690</v>
      </c>
      <c r="F43" s="15">
        <v>64680</v>
      </c>
      <c r="G43" s="20"/>
      <c r="H43" s="21">
        <f t="shared" si="31"/>
        <v>2242370</v>
      </c>
    </row>
    <row r="44" spans="1:12" ht="18" customHeight="1" thickBot="1">
      <c r="A44" s="286"/>
      <c r="B44" s="309"/>
      <c r="C44" s="310"/>
      <c r="D44" s="288" t="s">
        <v>159</v>
      </c>
      <c r="E44" s="289">
        <f>SUM(E42-E43)</f>
        <v>0</v>
      </c>
      <c r="F44" s="289">
        <f t="shared" ref="F44:G44" si="32">SUM(F42-F43)</f>
        <v>0</v>
      </c>
      <c r="G44" s="289">
        <f t="shared" si="32"/>
        <v>0</v>
      </c>
      <c r="H44" s="290">
        <f t="shared" ref="H44" si="33">SUM(E44:G44)</f>
        <v>0</v>
      </c>
    </row>
    <row r="45" spans="1:12" ht="18" customHeight="1">
      <c r="A45" s="291"/>
      <c r="B45" s="311"/>
      <c r="C45" s="292"/>
      <c r="D45" s="293" t="s">
        <v>161</v>
      </c>
      <c r="E45" s="294">
        <v>858500</v>
      </c>
      <c r="F45" s="295"/>
      <c r="G45" s="296"/>
      <c r="H45" s="297">
        <f t="shared" ref="H45:H46" si="34">SUM(E45:G45)</f>
        <v>858500</v>
      </c>
    </row>
    <row r="46" spans="1:12" ht="18" customHeight="1">
      <c r="A46" s="155"/>
      <c r="B46" s="156"/>
      <c r="C46" s="157" t="s">
        <v>201</v>
      </c>
      <c r="D46" s="18" t="s">
        <v>158</v>
      </c>
      <c r="E46" s="19">
        <v>858500</v>
      </c>
      <c r="F46" s="15"/>
      <c r="G46" s="20"/>
      <c r="H46" s="21">
        <f t="shared" si="34"/>
        <v>858500</v>
      </c>
    </row>
    <row r="47" spans="1:12" ht="18" customHeight="1">
      <c r="A47" s="155"/>
      <c r="B47" s="156"/>
      <c r="C47" s="158"/>
      <c r="D47" s="18" t="s">
        <v>159</v>
      </c>
      <c r="E47" s="19">
        <f>SUM(E45-E46)</f>
        <v>0</v>
      </c>
      <c r="F47" s="19">
        <f t="shared" ref="F47:G47" si="35">SUM(F45-F46)</f>
        <v>0</v>
      </c>
      <c r="G47" s="19">
        <f t="shared" si="35"/>
        <v>0</v>
      </c>
      <c r="H47" s="21">
        <f t="shared" ref="H47" si="36">SUM(E47:G47)</f>
        <v>0</v>
      </c>
    </row>
    <row r="48" spans="1:12" ht="18" customHeight="1">
      <c r="A48" s="155"/>
      <c r="B48" s="156"/>
      <c r="C48" s="154"/>
      <c r="D48" s="18" t="s">
        <v>161</v>
      </c>
      <c r="E48" s="19">
        <v>7901370</v>
      </c>
      <c r="F48" s="15">
        <v>5447270</v>
      </c>
      <c r="G48" s="20">
        <v>3000000</v>
      </c>
      <c r="H48" s="21">
        <f t="shared" ref="H48:H49" si="37">SUM(E48:G48)</f>
        <v>16348640</v>
      </c>
    </row>
    <row r="49" spans="1:8" ht="18" customHeight="1">
      <c r="A49" s="155"/>
      <c r="B49" s="156"/>
      <c r="C49" s="157" t="s">
        <v>202</v>
      </c>
      <c r="D49" s="18" t="s">
        <v>158</v>
      </c>
      <c r="E49" s="19">
        <v>7958370</v>
      </c>
      <c r="F49" s="15">
        <v>5447270</v>
      </c>
      <c r="G49" s="20">
        <v>3000000</v>
      </c>
      <c r="H49" s="21">
        <f t="shared" si="37"/>
        <v>16405640</v>
      </c>
    </row>
    <row r="50" spans="1:8" ht="18" customHeight="1">
      <c r="A50" s="155"/>
      <c r="B50" s="156"/>
      <c r="C50" s="158"/>
      <c r="D50" s="18" t="s">
        <v>159</v>
      </c>
      <c r="E50" s="19">
        <f>SUM(E48-E49)</f>
        <v>-57000</v>
      </c>
      <c r="F50" s="19">
        <f t="shared" ref="F50:G50" si="38">SUM(F48-F49)</f>
        <v>0</v>
      </c>
      <c r="G50" s="19">
        <f t="shared" si="38"/>
        <v>0</v>
      </c>
      <c r="H50" s="493">
        <f t="shared" ref="H50" si="39">SUM(E50:G50)</f>
        <v>-57000</v>
      </c>
    </row>
    <row r="51" spans="1:8" ht="18" customHeight="1">
      <c r="A51" s="155"/>
      <c r="B51" s="156"/>
      <c r="C51" s="535" t="s">
        <v>160</v>
      </c>
      <c r="D51" s="25" t="s">
        <v>161</v>
      </c>
      <c r="E51" s="22">
        <f>SUM(E33+E36+E39+E42+E45+E48)</f>
        <v>71097770</v>
      </c>
      <c r="F51" s="22">
        <f t="shared" ref="F51:H51" si="40">SUM(F33+F36+F39+F42+F45+F48)</f>
        <v>5511950</v>
      </c>
      <c r="G51" s="22">
        <f t="shared" si="40"/>
        <v>3000000</v>
      </c>
      <c r="H51" s="75">
        <f t="shared" si="40"/>
        <v>79609720</v>
      </c>
    </row>
    <row r="52" spans="1:8" ht="18" customHeight="1">
      <c r="A52" s="155"/>
      <c r="B52" s="156" t="s">
        <v>203</v>
      </c>
      <c r="C52" s="536"/>
      <c r="D52" s="25" t="s">
        <v>158</v>
      </c>
      <c r="E52" s="22">
        <f t="shared" ref="E52:E53" si="41">SUM(E34+E37+E40+E43+E46+E49)</f>
        <v>71097770</v>
      </c>
      <c r="F52" s="22">
        <f t="shared" ref="F52:H52" si="42">SUM(F34+F37+F40+F43+F46+F49)</f>
        <v>5511950</v>
      </c>
      <c r="G52" s="22">
        <f t="shared" si="42"/>
        <v>3000000</v>
      </c>
      <c r="H52" s="75">
        <f t="shared" si="42"/>
        <v>79609720</v>
      </c>
    </row>
    <row r="53" spans="1:8" ht="18" customHeight="1">
      <c r="A53" s="155"/>
      <c r="B53" s="159"/>
      <c r="C53" s="537"/>
      <c r="D53" s="25" t="s">
        <v>159</v>
      </c>
      <c r="E53" s="22">
        <f t="shared" si="41"/>
        <v>0</v>
      </c>
      <c r="F53" s="22">
        <f t="shared" ref="F53:H53" si="43">SUM(F35+F38+F41+F44+F47+F50)</f>
        <v>0</v>
      </c>
      <c r="G53" s="22">
        <f t="shared" si="43"/>
        <v>0</v>
      </c>
      <c r="H53" s="75">
        <f t="shared" si="43"/>
        <v>0</v>
      </c>
    </row>
    <row r="54" spans="1:8" ht="18" customHeight="1">
      <c r="A54" s="155"/>
      <c r="B54" s="531" t="s">
        <v>163</v>
      </c>
      <c r="C54" s="532"/>
      <c r="D54" s="141" t="s">
        <v>161</v>
      </c>
      <c r="E54" s="26">
        <f>SUM(E21+E30+E51)</f>
        <v>834497000</v>
      </c>
      <c r="F54" s="26">
        <f t="shared" ref="F54:H54" si="44">SUM(F21+F30+F51)</f>
        <v>15320010</v>
      </c>
      <c r="G54" s="26">
        <f t="shared" si="44"/>
        <v>3000000</v>
      </c>
      <c r="H54" s="76">
        <f t="shared" si="44"/>
        <v>852817010</v>
      </c>
    </row>
    <row r="55" spans="1:8" ht="18" customHeight="1">
      <c r="A55" s="155" t="s">
        <v>204</v>
      </c>
      <c r="B55" s="533"/>
      <c r="C55" s="534"/>
      <c r="D55" s="141" t="s">
        <v>158</v>
      </c>
      <c r="E55" s="26">
        <f t="shared" ref="E55:E56" si="45">SUM(E22+E31+E52)</f>
        <v>834497000</v>
      </c>
      <c r="F55" s="26">
        <f t="shared" ref="F55:H55" si="46">SUM(F22+F31+F52)</f>
        <v>14732540</v>
      </c>
      <c r="G55" s="26">
        <f t="shared" si="46"/>
        <v>3000000</v>
      </c>
      <c r="H55" s="76">
        <f t="shared" si="46"/>
        <v>852229540</v>
      </c>
    </row>
    <row r="56" spans="1:8" ht="18" customHeight="1">
      <c r="A56" s="160"/>
      <c r="B56" s="538"/>
      <c r="C56" s="539"/>
      <c r="D56" s="141" t="s">
        <v>159</v>
      </c>
      <c r="E56" s="26">
        <f t="shared" si="45"/>
        <v>0</v>
      </c>
      <c r="F56" s="26">
        <f t="shared" ref="F56:H56" si="47">SUM(F23+F32+F53)</f>
        <v>587470</v>
      </c>
      <c r="G56" s="26">
        <f t="shared" si="47"/>
        <v>0</v>
      </c>
      <c r="H56" s="76">
        <f t="shared" si="47"/>
        <v>587470</v>
      </c>
    </row>
    <row r="57" spans="1:8" ht="18" customHeight="1">
      <c r="A57" s="155"/>
      <c r="B57" s="156"/>
      <c r="C57" s="154"/>
      <c r="D57" s="18" t="s">
        <v>161</v>
      </c>
      <c r="E57" s="19">
        <v>51978000</v>
      </c>
      <c r="F57" s="15">
        <v>2000000</v>
      </c>
      <c r="G57" s="20"/>
      <c r="H57" s="21">
        <f t="shared" ref="H57:H58" si="48">SUM(E57:G57)</f>
        <v>53978000</v>
      </c>
    </row>
    <row r="58" spans="1:8" ht="18" customHeight="1">
      <c r="A58" s="155"/>
      <c r="B58" s="156"/>
      <c r="C58" s="157" t="s">
        <v>205</v>
      </c>
      <c r="D58" s="18" t="s">
        <v>158</v>
      </c>
      <c r="E58" s="19">
        <v>51978000</v>
      </c>
      <c r="F58" s="15">
        <v>1980000</v>
      </c>
      <c r="G58" s="20"/>
      <c r="H58" s="21">
        <f t="shared" si="48"/>
        <v>53958000</v>
      </c>
    </row>
    <row r="59" spans="1:8" ht="18" customHeight="1">
      <c r="A59" s="155"/>
      <c r="B59" s="156"/>
      <c r="C59" s="158"/>
      <c r="D59" s="18" t="s">
        <v>159</v>
      </c>
      <c r="E59" s="19">
        <f>SUM(E57-E58)</f>
        <v>0</v>
      </c>
      <c r="F59" s="19">
        <f t="shared" ref="F59:G59" si="49">SUM(F57-F58)</f>
        <v>20000</v>
      </c>
      <c r="G59" s="19">
        <f t="shared" si="49"/>
        <v>0</v>
      </c>
      <c r="H59" s="21">
        <f t="shared" ref="H59" si="50">SUM(E59:G59)</f>
        <v>20000</v>
      </c>
    </row>
    <row r="60" spans="1:8" ht="18" customHeight="1">
      <c r="A60" s="155"/>
      <c r="B60" s="156"/>
      <c r="C60" s="154"/>
      <c r="D60" s="18" t="s">
        <v>161</v>
      </c>
      <c r="E60" s="19">
        <v>27277920</v>
      </c>
      <c r="F60" s="15">
        <v>211600</v>
      </c>
      <c r="G60" s="20"/>
      <c r="H60" s="21">
        <f t="shared" ref="H60:H61" si="51">SUM(E60:G60)</f>
        <v>27489520</v>
      </c>
    </row>
    <row r="61" spans="1:8" ht="18" customHeight="1">
      <c r="A61" s="155"/>
      <c r="B61" s="156"/>
      <c r="C61" s="157" t="s">
        <v>206</v>
      </c>
      <c r="D61" s="18" t="s">
        <v>158</v>
      </c>
      <c r="E61" s="19">
        <v>27277920</v>
      </c>
      <c r="F61" s="15">
        <v>211600</v>
      </c>
      <c r="G61" s="20"/>
      <c r="H61" s="21">
        <f t="shared" si="51"/>
        <v>27489520</v>
      </c>
    </row>
    <row r="62" spans="1:8" ht="18" customHeight="1">
      <c r="A62" s="155"/>
      <c r="B62" s="156"/>
      <c r="C62" s="158"/>
      <c r="D62" s="18" t="s">
        <v>159</v>
      </c>
      <c r="E62" s="19">
        <f>SUM(E60-E61)</f>
        <v>0</v>
      </c>
      <c r="F62" s="19">
        <f t="shared" ref="F62:G62" si="52">SUM(F60-F61)</f>
        <v>0</v>
      </c>
      <c r="G62" s="19">
        <f t="shared" si="52"/>
        <v>0</v>
      </c>
      <c r="H62" s="21">
        <f t="shared" ref="H62" si="53">SUM(E62:G62)</f>
        <v>0</v>
      </c>
    </row>
    <row r="63" spans="1:8" ht="18" customHeight="1">
      <c r="A63" s="155"/>
      <c r="B63" s="156"/>
      <c r="C63" s="154"/>
      <c r="D63" s="18" t="s">
        <v>4</v>
      </c>
      <c r="E63" s="19">
        <v>6683600</v>
      </c>
      <c r="F63" s="15">
        <v>0</v>
      </c>
      <c r="G63" s="20"/>
      <c r="H63" s="21">
        <f t="shared" ref="H63:H64" si="54">SUM(E63:G63)</f>
        <v>6683600</v>
      </c>
    </row>
    <row r="64" spans="1:8" ht="18" customHeight="1">
      <c r="A64" s="155"/>
      <c r="B64" s="156"/>
      <c r="C64" s="157" t="s">
        <v>428</v>
      </c>
      <c r="D64" s="18" t="s">
        <v>142</v>
      </c>
      <c r="E64" s="19">
        <v>6683600</v>
      </c>
      <c r="F64" s="15">
        <v>0</v>
      </c>
      <c r="G64" s="20"/>
      <c r="H64" s="21">
        <f t="shared" si="54"/>
        <v>6683600</v>
      </c>
    </row>
    <row r="65" spans="1:8" ht="18" customHeight="1">
      <c r="A65" s="155"/>
      <c r="B65" s="156"/>
      <c r="C65" s="158"/>
      <c r="D65" s="18" t="s">
        <v>5</v>
      </c>
      <c r="E65" s="19">
        <f>SUM(E63-E64)</f>
        <v>0</v>
      </c>
      <c r="F65" s="19">
        <f t="shared" ref="F65:G65" si="55">SUM(F63-F64)</f>
        <v>0</v>
      </c>
      <c r="G65" s="19">
        <f t="shared" si="55"/>
        <v>0</v>
      </c>
      <c r="H65" s="21">
        <f t="shared" ref="H65" si="56">SUM(E65:G65)</f>
        <v>0</v>
      </c>
    </row>
    <row r="66" spans="1:8" ht="18" customHeight="1">
      <c r="A66" s="155"/>
      <c r="B66" s="156"/>
      <c r="C66" s="535" t="s">
        <v>160</v>
      </c>
      <c r="D66" s="25" t="s">
        <v>161</v>
      </c>
      <c r="E66" s="22">
        <f>SUM(E57+E60+E63)</f>
        <v>85939520</v>
      </c>
      <c r="F66" s="22">
        <f t="shared" ref="F66:H66" si="57">SUM(F57+F60+F63)</f>
        <v>2211600</v>
      </c>
      <c r="G66" s="22">
        <f t="shared" si="57"/>
        <v>0</v>
      </c>
      <c r="H66" s="75">
        <f t="shared" si="57"/>
        <v>88151120</v>
      </c>
    </row>
    <row r="67" spans="1:8" ht="18" customHeight="1">
      <c r="A67" s="155"/>
      <c r="B67" s="156" t="s">
        <v>205</v>
      </c>
      <c r="C67" s="536"/>
      <c r="D67" s="25" t="s">
        <v>158</v>
      </c>
      <c r="E67" s="22">
        <f t="shared" ref="E67:H68" si="58">SUM(E58+E61+E64)</f>
        <v>85939520</v>
      </c>
      <c r="F67" s="22">
        <f t="shared" si="58"/>
        <v>2191600</v>
      </c>
      <c r="G67" s="22">
        <f t="shared" si="58"/>
        <v>0</v>
      </c>
      <c r="H67" s="75">
        <f t="shared" si="58"/>
        <v>88131120</v>
      </c>
    </row>
    <row r="68" spans="1:8" ht="18" customHeight="1">
      <c r="A68" s="155"/>
      <c r="B68" s="159"/>
      <c r="C68" s="537"/>
      <c r="D68" s="25" t="s">
        <v>159</v>
      </c>
      <c r="E68" s="22">
        <f t="shared" si="58"/>
        <v>0</v>
      </c>
      <c r="F68" s="22">
        <f t="shared" si="58"/>
        <v>20000</v>
      </c>
      <c r="G68" s="22">
        <f t="shared" si="58"/>
        <v>0</v>
      </c>
      <c r="H68" s="75">
        <f t="shared" si="58"/>
        <v>20000</v>
      </c>
    </row>
    <row r="69" spans="1:8" ht="18" customHeight="1">
      <c r="A69" s="155"/>
      <c r="B69" s="531" t="s">
        <v>163</v>
      </c>
      <c r="C69" s="532"/>
      <c r="D69" s="141" t="s">
        <v>161</v>
      </c>
      <c r="E69" s="26">
        <f>SUM(E66)</f>
        <v>85939520</v>
      </c>
      <c r="F69" s="26">
        <f t="shared" ref="F69:H69" si="59">SUM(F66)</f>
        <v>2211600</v>
      </c>
      <c r="G69" s="26">
        <f t="shared" si="59"/>
        <v>0</v>
      </c>
      <c r="H69" s="76">
        <f t="shared" si="59"/>
        <v>88151120</v>
      </c>
    </row>
    <row r="70" spans="1:8" ht="18" customHeight="1">
      <c r="A70" s="155" t="s">
        <v>207</v>
      </c>
      <c r="B70" s="533"/>
      <c r="C70" s="534"/>
      <c r="D70" s="141" t="s">
        <v>158</v>
      </c>
      <c r="E70" s="26">
        <f t="shared" ref="E70:E71" si="60">SUM(E67)</f>
        <v>85939520</v>
      </c>
      <c r="F70" s="26">
        <f t="shared" ref="F70:H70" si="61">SUM(F67)</f>
        <v>2191600</v>
      </c>
      <c r="G70" s="26">
        <f t="shared" si="61"/>
        <v>0</v>
      </c>
      <c r="H70" s="76">
        <f t="shared" si="61"/>
        <v>88131120</v>
      </c>
    </row>
    <row r="71" spans="1:8" ht="18" customHeight="1">
      <c r="A71" s="160"/>
      <c r="B71" s="538"/>
      <c r="C71" s="539"/>
      <c r="D71" s="141" t="s">
        <v>159</v>
      </c>
      <c r="E71" s="26">
        <f t="shared" si="60"/>
        <v>0</v>
      </c>
      <c r="F71" s="26">
        <f t="shared" ref="F71:H71" si="62">SUM(F68)</f>
        <v>20000</v>
      </c>
      <c r="G71" s="26">
        <f t="shared" si="62"/>
        <v>0</v>
      </c>
      <c r="H71" s="76">
        <f t="shared" si="62"/>
        <v>20000</v>
      </c>
    </row>
    <row r="72" spans="1:8" ht="18" customHeight="1">
      <c r="A72" s="152"/>
      <c r="B72" s="153"/>
      <c r="C72" s="154"/>
      <c r="D72" s="18" t="s">
        <v>161</v>
      </c>
      <c r="E72" s="19">
        <v>45579952</v>
      </c>
      <c r="F72" s="15">
        <v>16017200</v>
      </c>
      <c r="G72" s="20"/>
      <c r="H72" s="21">
        <f>SUM(E72:G72)</f>
        <v>61597152</v>
      </c>
    </row>
    <row r="73" spans="1:8" ht="18" customHeight="1">
      <c r="A73" s="155"/>
      <c r="B73" s="156"/>
      <c r="C73" s="157" t="s">
        <v>124</v>
      </c>
      <c r="D73" s="18" t="s">
        <v>158</v>
      </c>
      <c r="E73" s="19">
        <v>45579952</v>
      </c>
      <c r="F73" s="15">
        <v>15297200</v>
      </c>
      <c r="G73" s="20"/>
      <c r="H73" s="21">
        <f t="shared" ref="H73:H76" si="63">SUM(E73:G73)</f>
        <v>60877152</v>
      </c>
    </row>
    <row r="74" spans="1:8" ht="18" customHeight="1">
      <c r="A74" s="155"/>
      <c r="B74" s="156"/>
      <c r="C74" s="158"/>
      <c r="D74" s="18" t="s">
        <v>159</v>
      </c>
      <c r="E74" s="19">
        <f>SUM(E72-E73)</f>
        <v>0</v>
      </c>
      <c r="F74" s="19">
        <f t="shared" ref="F74:G74" si="64">SUM(F72-F73)</f>
        <v>720000</v>
      </c>
      <c r="G74" s="19">
        <f t="shared" si="64"/>
        <v>0</v>
      </c>
      <c r="H74" s="21">
        <f t="shared" si="63"/>
        <v>720000</v>
      </c>
    </row>
    <row r="75" spans="1:8" ht="18" customHeight="1">
      <c r="A75" s="155"/>
      <c r="B75" s="156"/>
      <c r="C75" s="154"/>
      <c r="D75" s="18" t="s">
        <v>161</v>
      </c>
      <c r="E75" s="19">
        <v>1400000</v>
      </c>
      <c r="F75" s="15">
        <v>0</v>
      </c>
      <c r="G75" s="20">
        <v>2122870</v>
      </c>
      <c r="H75" s="21">
        <f t="shared" si="63"/>
        <v>3522870</v>
      </c>
    </row>
    <row r="76" spans="1:8" ht="18" customHeight="1">
      <c r="A76" s="155"/>
      <c r="B76" s="156"/>
      <c r="C76" s="157" t="s">
        <v>85</v>
      </c>
      <c r="D76" s="18" t="s">
        <v>158</v>
      </c>
      <c r="E76" s="19">
        <v>1400000</v>
      </c>
      <c r="F76" s="15">
        <v>0</v>
      </c>
      <c r="G76" s="20">
        <v>2122870</v>
      </c>
      <c r="H76" s="21">
        <f t="shared" si="63"/>
        <v>3522870</v>
      </c>
    </row>
    <row r="77" spans="1:8" ht="18" customHeight="1">
      <c r="A77" s="155"/>
      <c r="B77" s="156"/>
      <c r="C77" s="158"/>
      <c r="D77" s="18" t="s">
        <v>159</v>
      </c>
      <c r="E77" s="19">
        <f>SUM(E75-E76)</f>
        <v>0</v>
      </c>
      <c r="F77" s="19">
        <f t="shared" ref="F77:G77" si="65">SUM(F75-F76)</f>
        <v>0</v>
      </c>
      <c r="G77" s="19">
        <f t="shared" si="65"/>
        <v>0</v>
      </c>
      <c r="H77" s="21">
        <f t="shared" ref="H77" si="66">SUM(E77:G77)</f>
        <v>0</v>
      </c>
    </row>
    <row r="78" spans="1:8" ht="18" customHeight="1">
      <c r="A78" s="155"/>
      <c r="B78" s="156"/>
      <c r="C78" s="154"/>
      <c r="D78" s="18" t="s">
        <v>161</v>
      </c>
      <c r="E78" s="19">
        <v>21746850</v>
      </c>
      <c r="F78" s="15"/>
      <c r="G78" s="20">
        <v>1465000</v>
      </c>
      <c r="H78" s="21">
        <f t="shared" ref="H78:H79" si="67">SUM(E78:G78)</f>
        <v>23211850</v>
      </c>
    </row>
    <row r="79" spans="1:8" ht="18" customHeight="1">
      <c r="A79" s="155"/>
      <c r="B79" s="156"/>
      <c r="C79" s="157" t="s">
        <v>86</v>
      </c>
      <c r="D79" s="18" t="s">
        <v>158</v>
      </c>
      <c r="E79" s="19">
        <v>21746850</v>
      </c>
      <c r="F79" s="15"/>
      <c r="G79" s="20">
        <v>1465000</v>
      </c>
      <c r="H79" s="21">
        <f t="shared" si="67"/>
        <v>23211850</v>
      </c>
    </row>
    <row r="80" spans="1:8" ht="18" customHeight="1">
      <c r="A80" s="155"/>
      <c r="B80" s="156"/>
      <c r="C80" s="158"/>
      <c r="D80" s="18" t="s">
        <v>159</v>
      </c>
      <c r="E80" s="19">
        <f>SUM(E78-E79)</f>
        <v>0</v>
      </c>
      <c r="F80" s="19">
        <f t="shared" ref="F80:G80" si="68">SUM(F78-F79)</f>
        <v>0</v>
      </c>
      <c r="G80" s="19">
        <f t="shared" si="68"/>
        <v>0</v>
      </c>
      <c r="H80" s="21">
        <f t="shared" ref="H80" si="69">SUM(E80:G80)</f>
        <v>0</v>
      </c>
    </row>
    <row r="81" spans="1:8" ht="18" customHeight="1">
      <c r="A81" s="155"/>
      <c r="B81" s="156"/>
      <c r="C81" s="535" t="s">
        <v>160</v>
      </c>
      <c r="D81" s="25" t="s">
        <v>161</v>
      </c>
      <c r="E81" s="22">
        <f>SUM(E72+E75+E78)</f>
        <v>68726802</v>
      </c>
      <c r="F81" s="22">
        <f t="shared" ref="F81:H81" si="70">SUM(F72+F75+F78)</f>
        <v>16017200</v>
      </c>
      <c r="G81" s="22">
        <f t="shared" si="70"/>
        <v>3587870</v>
      </c>
      <c r="H81" s="75">
        <f t="shared" si="70"/>
        <v>88331872</v>
      </c>
    </row>
    <row r="82" spans="1:8" ht="18" customHeight="1">
      <c r="A82" s="155"/>
      <c r="B82" s="156" t="s">
        <v>429</v>
      </c>
      <c r="C82" s="536"/>
      <c r="D82" s="25" t="s">
        <v>158</v>
      </c>
      <c r="E82" s="22">
        <f t="shared" ref="E82:E83" si="71">SUM(E73+E76+E79)</f>
        <v>68726802</v>
      </c>
      <c r="F82" s="22">
        <f t="shared" ref="F82:H82" si="72">SUM(F73+F76+F79)</f>
        <v>15297200</v>
      </c>
      <c r="G82" s="22">
        <f t="shared" si="72"/>
        <v>3587870</v>
      </c>
      <c r="H82" s="75">
        <f t="shared" si="72"/>
        <v>87611872</v>
      </c>
    </row>
    <row r="83" spans="1:8" ht="18" customHeight="1">
      <c r="A83" s="155"/>
      <c r="B83" s="159"/>
      <c r="C83" s="537"/>
      <c r="D83" s="25" t="s">
        <v>159</v>
      </c>
      <c r="E83" s="22">
        <f t="shared" si="71"/>
        <v>0</v>
      </c>
      <c r="F83" s="22">
        <f t="shared" ref="F83:H83" si="73">SUM(F74+F77+F80)</f>
        <v>720000</v>
      </c>
      <c r="G83" s="22">
        <f t="shared" si="73"/>
        <v>0</v>
      </c>
      <c r="H83" s="75">
        <f t="shared" si="73"/>
        <v>720000</v>
      </c>
    </row>
    <row r="84" spans="1:8" ht="18" customHeight="1">
      <c r="A84" s="155"/>
      <c r="B84" s="156"/>
      <c r="C84" s="157"/>
      <c r="D84" s="18" t="s">
        <v>161</v>
      </c>
      <c r="E84" s="19">
        <v>5122000</v>
      </c>
      <c r="F84" s="15">
        <v>0</v>
      </c>
      <c r="G84" s="20"/>
      <c r="H84" s="21">
        <f t="shared" ref="H84:H85" si="74">SUM(E84:G84)</f>
        <v>5122000</v>
      </c>
    </row>
    <row r="85" spans="1:8" ht="18" customHeight="1">
      <c r="A85" s="155"/>
      <c r="B85" s="156"/>
      <c r="C85" s="157" t="s">
        <v>391</v>
      </c>
      <c r="D85" s="18" t="s">
        <v>158</v>
      </c>
      <c r="E85" s="19">
        <v>5122000</v>
      </c>
      <c r="F85" s="15">
        <v>0</v>
      </c>
      <c r="G85" s="20"/>
      <c r="H85" s="21">
        <f t="shared" si="74"/>
        <v>5122000</v>
      </c>
    </row>
    <row r="86" spans="1:8" ht="18" customHeight="1" thickBot="1">
      <c r="A86" s="286"/>
      <c r="B86" s="309"/>
      <c r="C86" s="310"/>
      <c r="D86" s="288" t="s">
        <v>159</v>
      </c>
      <c r="E86" s="289">
        <f>SUM(E84-E85)</f>
        <v>0</v>
      </c>
      <c r="F86" s="289">
        <f t="shared" ref="F86:G86" si="75">SUM(F84-F85)</f>
        <v>0</v>
      </c>
      <c r="G86" s="289">
        <f t="shared" si="75"/>
        <v>0</v>
      </c>
      <c r="H86" s="290">
        <f t="shared" ref="H86" si="76">SUM(E86:G86)</f>
        <v>0</v>
      </c>
    </row>
    <row r="87" spans="1:8" ht="18" customHeight="1">
      <c r="A87" s="291"/>
      <c r="B87" s="311"/>
      <c r="C87" s="312"/>
      <c r="D87" s="293" t="s">
        <v>161</v>
      </c>
      <c r="E87" s="294">
        <v>0</v>
      </c>
      <c r="F87" s="295">
        <v>0</v>
      </c>
      <c r="G87" s="296">
        <v>5273800</v>
      </c>
      <c r="H87" s="297">
        <f t="shared" ref="H87:H88" si="77">SUM(E87:G87)</f>
        <v>5273800</v>
      </c>
    </row>
    <row r="88" spans="1:8" ht="18" customHeight="1">
      <c r="A88" s="155"/>
      <c r="B88" s="156"/>
      <c r="C88" s="157" t="s">
        <v>89</v>
      </c>
      <c r="D88" s="18" t="s">
        <v>158</v>
      </c>
      <c r="E88" s="19">
        <v>0</v>
      </c>
      <c r="F88" s="15">
        <v>0</v>
      </c>
      <c r="G88" s="20">
        <v>4973800</v>
      </c>
      <c r="H88" s="21">
        <f t="shared" si="77"/>
        <v>4973800</v>
      </c>
    </row>
    <row r="89" spans="1:8" ht="18" customHeight="1">
      <c r="A89" s="155"/>
      <c r="B89" s="156"/>
      <c r="C89" s="158"/>
      <c r="D89" s="18" t="s">
        <v>159</v>
      </c>
      <c r="E89" s="19">
        <f>SUM(E87-E88)</f>
        <v>0</v>
      </c>
      <c r="F89" s="19">
        <f t="shared" ref="F89:G89" si="78">SUM(F87-F88)</f>
        <v>0</v>
      </c>
      <c r="G89" s="19">
        <f t="shared" si="78"/>
        <v>300000</v>
      </c>
      <c r="H89" s="21">
        <f t="shared" ref="H89" si="79">SUM(E89:G89)</f>
        <v>300000</v>
      </c>
    </row>
    <row r="90" spans="1:8" ht="18" customHeight="1">
      <c r="A90" s="155"/>
      <c r="B90" s="156"/>
      <c r="C90" s="154"/>
      <c r="D90" s="18" t="s">
        <v>4</v>
      </c>
      <c r="E90" s="19">
        <v>3578000</v>
      </c>
      <c r="F90" s="15">
        <v>0</v>
      </c>
      <c r="G90" s="20">
        <v>0</v>
      </c>
      <c r="H90" s="21">
        <f t="shared" ref="H90:H91" si="80">SUM(E90:G90)</f>
        <v>3578000</v>
      </c>
    </row>
    <row r="91" spans="1:8" ht="18" customHeight="1">
      <c r="A91" s="155"/>
      <c r="B91" s="156"/>
      <c r="C91" s="157" t="s">
        <v>88</v>
      </c>
      <c r="D91" s="18" t="s">
        <v>142</v>
      </c>
      <c r="E91" s="19">
        <v>3578000</v>
      </c>
      <c r="F91" s="15">
        <v>0</v>
      </c>
      <c r="G91" s="20">
        <v>0</v>
      </c>
      <c r="H91" s="21">
        <f t="shared" si="80"/>
        <v>3578000</v>
      </c>
    </row>
    <row r="92" spans="1:8" ht="18" customHeight="1">
      <c r="A92" s="155"/>
      <c r="B92" s="156"/>
      <c r="C92" s="158"/>
      <c r="D92" s="18" t="s">
        <v>5</v>
      </c>
      <c r="E92" s="19">
        <f>SUM(E90-E91)</f>
        <v>0</v>
      </c>
      <c r="F92" s="19">
        <f t="shared" ref="F92:G92" si="81">SUM(F90-F91)</f>
        <v>0</v>
      </c>
      <c r="G92" s="19">
        <f t="shared" si="81"/>
        <v>0</v>
      </c>
      <c r="H92" s="21">
        <f t="shared" ref="H92" si="82">SUM(E92:G92)</f>
        <v>0</v>
      </c>
    </row>
    <row r="93" spans="1:8" ht="18" customHeight="1">
      <c r="A93" s="155"/>
      <c r="B93" s="156"/>
      <c r="C93" s="154"/>
      <c r="D93" s="18" t="s">
        <v>4</v>
      </c>
      <c r="E93" s="19">
        <v>5284820</v>
      </c>
      <c r="F93" s="15">
        <v>0</v>
      </c>
      <c r="G93" s="20">
        <v>0</v>
      </c>
      <c r="H93" s="21">
        <f t="shared" ref="H93:H94" si="83">SUM(E93:G93)</f>
        <v>5284820</v>
      </c>
    </row>
    <row r="94" spans="1:8" ht="18" customHeight="1">
      <c r="A94" s="155"/>
      <c r="B94" s="156"/>
      <c r="C94" s="157" t="s">
        <v>430</v>
      </c>
      <c r="D94" s="18" t="s">
        <v>142</v>
      </c>
      <c r="E94" s="19">
        <v>5284820</v>
      </c>
      <c r="F94" s="15">
        <v>0</v>
      </c>
      <c r="G94" s="20">
        <v>0</v>
      </c>
      <c r="H94" s="21">
        <f t="shared" si="83"/>
        <v>5284820</v>
      </c>
    </row>
    <row r="95" spans="1:8" ht="18" customHeight="1">
      <c r="A95" s="155"/>
      <c r="B95" s="156"/>
      <c r="C95" s="158"/>
      <c r="D95" s="18" t="s">
        <v>5</v>
      </c>
      <c r="E95" s="19">
        <f>SUM(E93-E94)</f>
        <v>0</v>
      </c>
      <c r="F95" s="19">
        <f t="shared" ref="F95:G95" si="84">SUM(F93-F94)</f>
        <v>0</v>
      </c>
      <c r="G95" s="19">
        <f t="shared" si="84"/>
        <v>0</v>
      </c>
      <c r="H95" s="21">
        <f t="shared" ref="H95" si="85">SUM(E95:G95)</f>
        <v>0</v>
      </c>
    </row>
    <row r="96" spans="1:8" ht="18" customHeight="1">
      <c r="A96" s="155"/>
      <c r="B96" s="156"/>
      <c r="C96" s="154"/>
      <c r="D96" s="18" t="s">
        <v>4</v>
      </c>
      <c r="E96" s="19">
        <v>13750000</v>
      </c>
      <c r="F96" s="15">
        <v>105000</v>
      </c>
      <c r="G96" s="20">
        <v>21000</v>
      </c>
      <c r="H96" s="21">
        <f t="shared" ref="H96:H97" si="86">SUM(E96:G96)</f>
        <v>13876000</v>
      </c>
    </row>
    <row r="97" spans="1:8" ht="18" customHeight="1">
      <c r="A97" s="155"/>
      <c r="B97" s="156"/>
      <c r="C97" s="157" t="s">
        <v>431</v>
      </c>
      <c r="D97" s="18" t="s">
        <v>142</v>
      </c>
      <c r="E97" s="19">
        <v>13750000</v>
      </c>
      <c r="F97" s="15">
        <v>105000</v>
      </c>
      <c r="G97" s="20">
        <v>21000</v>
      </c>
      <c r="H97" s="21">
        <f t="shared" si="86"/>
        <v>13876000</v>
      </c>
    </row>
    <row r="98" spans="1:8" ht="18" customHeight="1">
      <c r="A98" s="155"/>
      <c r="B98" s="156"/>
      <c r="C98" s="158"/>
      <c r="D98" s="18" t="s">
        <v>5</v>
      </c>
      <c r="E98" s="19">
        <f>SUM(E96-E97)</f>
        <v>0</v>
      </c>
      <c r="F98" s="19">
        <f t="shared" ref="F98:G98" si="87">SUM(F96-F97)</f>
        <v>0</v>
      </c>
      <c r="G98" s="19">
        <f t="shared" si="87"/>
        <v>0</v>
      </c>
      <c r="H98" s="21">
        <f t="shared" ref="H98" si="88">SUM(E98:G98)</f>
        <v>0</v>
      </c>
    </row>
    <row r="99" spans="1:8" ht="18" customHeight="1">
      <c r="A99" s="155"/>
      <c r="B99" s="156"/>
      <c r="C99" s="535" t="s">
        <v>160</v>
      </c>
      <c r="D99" s="25" t="s">
        <v>161</v>
      </c>
      <c r="E99" s="22">
        <f>SUM(E84+E87+E90+E93+E96)</f>
        <v>27734820</v>
      </c>
      <c r="F99" s="22">
        <f t="shared" ref="F99:H99" si="89">SUM(F84+F87+F90+F93+F96)</f>
        <v>105000</v>
      </c>
      <c r="G99" s="22">
        <f t="shared" si="89"/>
        <v>5294800</v>
      </c>
      <c r="H99" s="75">
        <f t="shared" si="89"/>
        <v>33134620</v>
      </c>
    </row>
    <row r="100" spans="1:8" ht="18" customHeight="1">
      <c r="A100" s="155"/>
      <c r="B100" s="156" t="s">
        <v>403</v>
      </c>
      <c r="C100" s="536"/>
      <c r="D100" s="25" t="s">
        <v>158</v>
      </c>
      <c r="E100" s="22">
        <f>SUM(E85+E88+E91+E94+E97)</f>
        <v>27734820</v>
      </c>
      <c r="F100" s="22">
        <f t="shared" ref="F100:H100" si="90">SUM(F85+F88+F91+F94+F97)</f>
        <v>105000</v>
      </c>
      <c r="G100" s="22">
        <f t="shared" si="90"/>
        <v>4994800</v>
      </c>
      <c r="H100" s="75">
        <f t="shared" si="90"/>
        <v>32834620</v>
      </c>
    </row>
    <row r="101" spans="1:8" ht="18" customHeight="1">
      <c r="A101" s="155"/>
      <c r="B101" s="159"/>
      <c r="C101" s="537"/>
      <c r="D101" s="25" t="s">
        <v>159</v>
      </c>
      <c r="E101" s="22">
        <f>SUM(E86+E89+E92+E95+E98)</f>
        <v>0</v>
      </c>
      <c r="F101" s="22">
        <f t="shared" ref="F101:H101" si="91">SUM(F86+F89+F92+F95+F98)</f>
        <v>0</v>
      </c>
      <c r="G101" s="22">
        <f t="shared" si="91"/>
        <v>300000</v>
      </c>
      <c r="H101" s="75">
        <f t="shared" si="91"/>
        <v>300000</v>
      </c>
    </row>
    <row r="102" spans="1:8" ht="18" customHeight="1">
      <c r="A102" s="155"/>
      <c r="B102" s="156"/>
      <c r="C102" s="154"/>
      <c r="D102" s="18" t="s">
        <v>161</v>
      </c>
      <c r="E102" s="19">
        <v>560000</v>
      </c>
      <c r="F102" s="15"/>
      <c r="G102" s="20"/>
      <c r="H102" s="21">
        <f t="shared" ref="H102:H103" si="92">SUM(E102:G102)</f>
        <v>560000</v>
      </c>
    </row>
    <row r="103" spans="1:8" ht="18" customHeight="1">
      <c r="A103" s="155"/>
      <c r="B103" s="156"/>
      <c r="C103" s="157" t="s">
        <v>404</v>
      </c>
      <c r="D103" s="18" t="s">
        <v>158</v>
      </c>
      <c r="E103" s="19">
        <v>560000</v>
      </c>
      <c r="F103" s="15"/>
      <c r="G103" s="20"/>
      <c r="H103" s="21">
        <f t="shared" si="92"/>
        <v>560000</v>
      </c>
    </row>
    <row r="104" spans="1:8" ht="18" customHeight="1">
      <c r="A104" s="155"/>
      <c r="B104" s="156"/>
      <c r="C104" s="158"/>
      <c r="D104" s="18" t="s">
        <v>159</v>
      </c>
      <c r="E104" s="19">
        <f>SUM(E102-E103)</f>
        <v>0</v>
      </c>
      <c r="F104" s="19">
        <f t="shared" ref="F104:G104" si="93">SUM(F102-F103)</f>
        <v>0</v>
      </c>
      <c r="G104" s="19">
        <f t="shared" si="93"/>
        <v>0</v>
      </c>
      <c r="H104" s="21">
        <f t="shared" ref="H104" si="94">SUM(E104:G104)</f>
        <v>0</v>
      </c>
    </row>
    <row r="105" spans="1:8" ht="18" customHeight="1">
      <c r="A105" s="155"/>
      <c r="B105" s="156"/>
      <c r="C105" s="535" t="s">
        <v>160</v>
      </c>
      <c r="D105" s="25" t="s">
        <v>161</v>
      </c>
      <c r="E105" s="22">
        <f>SUM(E102)</f>
        <v>560000</v>
      </c>
      <c r="F105" s="22">
        <f t="shared" ref="F105:H105" si="95">SUM(F102)</f>
        <v>0</v>
      </c>
      <c r="G105" s="22">
        <f t="shared" si="95"/>
        <v>0</v>
      </c>
      <c r="H105" s="75">
        <f t="shared" si="95"/>
        <v>560000</v>
      </c>
    </row>
    <row r="106" spans="1:8" ht="18" customHeight="1">
      <c r="A106" s="155"/>
      <c r="B106" s="156" t="s">
        <v>404</v>
      </c>
      <c r="C106" s="536"/>
      <c r="D106" s="25" t="s">
        <v>158</v>
      </c>
      <c r="E106" s="22">
        <f t="shared" ref="E106:E107" si="96">SUM(E103)</f>
        <v>560000</v>
      </c>
      <c r="F106" s="22">
        <f t="shared" ref="F106:H106" si="97">SUM(F103)</f>
        <v>0</v>
      </c>
      <c r="G106" s="22">
        <f t="shared" si="97"/>
        <v>0</v>
      </c>
      <c r="H106" s="75">
        <f t="shared" si="97"/>
        <v>560000</v>
      </c>
    </row>
    <row r="107" spans="1:8" ht="18" customHeight="1">
      <c r="A107" s="155"/>
      <c r="B107" s="159"/>
      <c r="C107" s="537"/>
      <c r="D107" s="25" t="s">
        <v>159</v>
      </c>
      <c r="E107" s="22">
        <f t="shared" si="96"/>
        <v>0</v>
      </c>
      <c r="F107" s="22">
        <f t="shared" ref="F107:H107" si="98">SUM(F104)</f>
        <v>0</v>
      </c>
      <c r="G107" s="22">
        <f t="shared" si="98"/>
        <v>0</v>
      </c>
      <c r="H107" s="75">
        <f t="shared" si="98"/>
        <v>0</v>
      </c>
    </row>
    <row r="108" spans="1:8" ht="18" customHeight="1">
      <c r="A108" s="155"/>
      <c r="B108" s="156"/>
      <c r="C108" s="154"/>
      <c r="D108" s="18" t="s">
        <v>4</v>
      </c>
      <c r="E108" s="19">
        <v>2518400</v>
      </c>
      <c r="F108" s="15"/>
      <c r="G108" s="20">
        <v>560000</v>
      </c>
      <c r="H108" s="21">
        <f t="shared" ref="H108:H110" si="99">SUM(E108:G108)</f>
        <v>3078400</v>
      </c>
    </row>
    <row r="109" spans="1:8" ht="18" customHeight="1">
      <c r="A109" s="155"/>
      <c r="B109" s="156"/>
      <c r="C109" s="157" t="s">
        <v>407</v>
      </c>
      <c r="D109" s="18" t="s">
        <v>142</v>
      </c>
      <c r="E109" s="19">
        <v>2518400</v>
      </c>
      <c r="F109" s="15"/>
      <c r="G109" s="20">
        <v>560000</v>
      </c>
      <c r="H109" s="21">
        <f t="shared" si="99"/>
        <v>3078400</v>
      </c>
    </row>
    <row r="110" spans="1:8" ht="18" customHeight="1">
      <c r="A110" s="155"/>
      <c r="B110" s="156"/>
      <c r="C110" s="158"/>
      <c r="D110" s="18" t="s">
        <v>5</v>
      </c>
      <c r="E110" s="19">
        <f>SUM(E108-E109)</f>
        <v>0</v>
      </c>
      <c r="F110" s="19">
        <f t="shared" ref="F110:G110" si="100">SUM(F108-F109)</f>
        <v>0</v>
      </c>
      <c r="G110" s="19">
        <f t="shared" si="100"/>
        <v>0</v>
      </c>
      <c r="H110" s="21">
        <f t="shared" si="99"/>
        <v>0</v>
      </c>
    </row>
    <row r="111" spans="1:8" ht="18" customHeight="1">
      <c r="A111" s="155"/>
      <c r="B111" s="156"/>
      <c r="C111" s="535" t="s">
        <v>160</v>
      </c>
      <c r="D111" s="25" t="s">
        <v>4</v>
      </c>
      <c r="E111" s="22">
        <f>SUM(E108)</f>
        <v>2518400</v>
      </c>
      <c r="F111" s="22">
        <f t="shared" ref="F111:H111" si="101">SUM(F108)</f>
        <v>0</v>
      </c>
      <c r="G111" s="22">
        <f t="shared" si="101"/>
        <v>560000</v>
      </c>
      <c r="H111" s="75">
        <f t="shared" si="101"/>
        <v>3078400</v>
      </c>
    </row>
    <row r="112" spans="1:8" ht="18" customHeight="1">
      <c r="A112" s="155"/>
      <c r="B112" s="156" t="s">
        <v>407</v>
      </c>
      <c r="C112" s="536"/>
      <c r="D112" s="25" t="s">
        <v>142</v>
      </c>
      <c r="E112" s="22">
        <f t="shared" ref="E112" si="102">SUM(E109)</f>
        <v>2518400</v>
      </c>
      <c r="F112" s="22">
        <f t="shared" ref="F112:H112" si="103">SUM(F109)</f>
        <v>0</v>
      </c>
      <c r="G112" s="22">
        <f t="shared" si="103"/>
        <v>560000</v>
      </c>
      <c r="H112" s="75">
        <f t="shared" si="103"/>
        <v>3078400</v>
      </c>
    </row>
    <row r="113" spans="1:8" ht="18" customHeight="1">
      <c r="A113" s="155"/>
      <c r="B113" s="159"/>
      <c r="C113" s="537"/>
      <c r="D113" s="25" t="s">
        <v>5</v>
      </c>
      <c r="E113" s="22">
        <f t="shared" ref="E113" si="104">SUM(E110)</f>
        <v>0</v>
      </c>
      <c r="F113" s="22">
        <f t="shared" ref="F113:H113" si="105">SUM(F110)</f>
        <v>0</v>
      </c>
      <c r="G113" s="22">
        <f t="shared" si="105"/>
        <v>0</v>
      </c>
      <c r="H113" s="75">
        <f t="shared" si="105"/>
        <v>0</v>
      </c>
    </row>
    <row r="114" spans="1:8" customFormat="1" ht="18" customHeight="1">
      <c r="A114" s="155"/>
      <c r="B114" s="245"/>
      <c r="C114" s="154"/>
      <c r="D114" s="18" t="s">
        <v>4</v>
      </c>
      <c r="E114" s="275">
        <v>6594540</v>
      </c>
      <c r="F114" s="15"/>
      <c r="G114" s="20">
        <v>560000</v>
      </c>
      <c r="H114" s="21">
        <f t="shared" ref="H114:H115" si="106">SUM(E114:G114)</f>
        <v>7154540</v>
      </c>
    </row>
    <row r="115" spans="1:8" customFormat="1" ht="18" customHeight="1">
      <c r="A115" s="155"/>
      <c r="B115" s="245"/>
      <c r="C115" s="157" t="s">
        <v>406</v>
      </c>
      <c r="D115" s="18" t="s">
        <v>142</v>
      </c>
      <c r="E115" s="275">
        <v>6594540</v>
      </c>
      <c r="F115" s="15"/>
      <c r="G115" s="20">
        <v>560000</v>
      </c>
      <c r="H115" s="21">
        <f t="shared" si="106"/>
        <v>7154540</v>
      </c>
    </row>
    <row r="116" spans="1:8" customFormat="1" ht="18" customHeight="1">
      <c r="A116" s="155"/>
      <c r="B116" s="245"/>
      <c r="C116" s="158"/>
      <c r="D116" s="18" t="s">
        <v>5</v>
      </c>
      <c r="E116" s="19">
        <f>SUM(E114-E115)</f>
        <v>0</v>
      </c>
      <c r="F116" s="19">
        <f t="shared" ref="F116:G116" si="107">SUM(F114-F115)</f>
        <v>0</v>
      </c>
      <c r="G116" s="19">
        <f t="shared" si="107"/>
        <v>0</v>
      </c>
      <c r="H116" s="21">
        <f t="shared" ref="H116" si="108">SUM(E116:G116)</f>
        <v>0</v>
      </c>
    </row>
    <row r="117" spans="1:8" customFormat="1" ht="18" customHeight="1">
      <c r="A117" s="155"/>
      <c r="B117" s="245"/>
      <c r="C117" s="535" t="s">
        <v>160</v>
      </c>
      <c r="D117" s="25" t="s">
        <v>4</v>
      </c>
      <c r="E117" s="22">
        <f>SUM(E114)</f>
        <v>6594540</v>
      </c>
      <c r="F117" s="22">
        <f t="shared" ref="F117:H117" si="109">SUM(F114)</f>
        <v>0</v>
      </c>
      <c r="G117" s="22">
        <f t="shared" si="109"/>
        <v>560000</v>
      </c>
      <c r="H117" s="75">
        <f t="shared" si="109"/>
        <v>7154540</v>
      </c>
    </row>
    <row r="118" spans="1:8" customFormat="1" ht="18" customHeight="1">
      <c r="A118" s="155"/>
      <c r="B118" s="245" t="s">
        <v>406</v>
      </c>
      <c r="C118" s="536"/>
      <c r="D118" s="25" t="s">
        <v>142</v>
      </c>
      <c r="E118" s="22">
        <f t="shared" ref="E118:H119" si="110">SUM(E115)</f>
        <v>6594540</v>
      </c>
      <c r="F118" s="22">
        <f t="shared" si="110"/>
        <v>0</v>
      </c>
      <c r="G118" s="22">
        <f t="shared" si="110"/>
        <v>560000</v>
      </c>
      <c r="H118" s="75">
        <f t="shared" si="110"/>
        <v>7154540</v>
      </c>
    </row>
    <row r="119" spans="1:8" customFormat="1" ht="18" customHeight="1">
      <c r="A119" s="155"/>
      <c r="B119" s="246"/>
      <c r="C119" s="537"/>
      <c r="D119" s="25" t="s">
        <v>5</v>
      </c>
      <c r="E119" s="22">
        <f t="shared" si="110"/>
        <v>0</v>
      </c>
      <c r="F119" s="22">
        <f t="shared" si="110"/>
        <v>0</v>
      </c>
      <c r="G119" s="22">
        <f t="shared" si="110"/>
        <v>0</v>
      </c>
      <c r="H119" s="75">
        <f t="shared" si="110"/>
        <v>0</v>
      </c>
    </row>
    <row r="120" spans="1:8" customFormat="1" ht="18" customHeight="1">
      <c r="A120" s="155"/>
      <c r="B120" s="245"/>
      <c r="C120" s="154"/>
      <c r="D120" s="18" t="s">
        <v>4</v>
      </c>
      <c r="E120" s="275">
        <v>13800000</v>
      </c>
      <c r="F120" s="276">
        <v>300000</v>
      </c>
      <c r="G120" s="20"/>
      <c r="H120" s="21">
        <f t="shared" ref="H120:H121" si="111">SUM(E120:G120)</f>
        <v>14100000</v>
      </c>
    </row>
    <row r="121" spans="1:8" customFormat="1" ht="18" customHeight="1">
      <c r="A121" s="155"/>
      <c r="B121" s="245"/>
      <c r="C121" s="157" t="s">
        <v>128</v>
      </c>
      <c r="D121" s="18" t="s">
        <v>142</v>
      </c>
      <c r="E121" s="275">
        <v>13800000</v>
      </c>
      <c r="F121" s="276">
        <v>300000</v>
      </c>
      <c r="G121" s="20"/>
      <c r="H121" s="21">
        <f t="shared" si="111"/>
        <v>14100000</v>
      </c>
    </row>
    <row r="122" spans="1:8" customFormat="1" ht="18" customHeight="1">
      <c r="A122" s="155"/>
      <c r="B122" s="245"/>
      <c r="C122" s="158"/>
      <c r="D122" s="18" t="s">
        <v>5</v>
      </c>
      <c r="E122" s="19">
        <f>SUM(E120-E121)</f>
        <v>0</v>
      </c>
      <c r="F122" s="19">
        <f t="shared" ref="F122:G122" si="112">SUM(F120-F121)</f>
        <v>0</v>
      </c>
      <c r="G122" s="19">
        <f t="shared" si="112"/>
        <v>0</v>
      </c>
      <c r="H122" s="21">
        <f t="shared" ref="H122" si="113">SUM(E122:G122)</f>
        <v>0</v>
      </c>
    </row>
    <row r="123" spans="1:8" customFormat="1" ht="18" customHeight="1">
      <c r="A123" s="155"/>
      <c r="B123" s="245"/>
      <c r="C123" s="535" t="s">
        <v>160</v>
      </c>
      <c r="D123" s="25" t="s">
        <v>4</v>
      </c>
      <c r="E123" s="22">
        <f>SUM(E120)</f>
        <v>13800000</v>
      </c>
      <c r="F123" s="22">
        <f t="shared" ref="F123:H123" si="114">SUM(F120)</f>
        <v>300000</v>
      </c>
      <c r="G123" s="22">
        <f t="shared" si="114"/>
        <v>0</v>
      </c>
      <c r="H123" s="75">
        <f t="shared" si="114"/>
        <v>14100000</v>
      </c>
    </row>
    <row r="124" spans="1:8" customFormat="1" ht="18" customHeight="1">
      <c r="A124" s="155"/>
      <c r="B124" s="245" t="s">
        <v>128</v>
      </c>
      <c r="C124" s="536"/>
      <c r="D124" s="25" t="s">
        <v>142</v>
      </c>
      <c r="E124" s="22">
        <f t="shared" ref="E124:H125" si="115">SUM(E121)</f>
        <v>13800000</v>
      </c>
      <c r="F124" s="22">
        <f t="shared" si="115"/>
        <v>300000</v>
      </c>
      <c r="G124" s="22">
        <f t="shared" si="115"/>
        <v>0</v>
      </c>
      <c r="H124" s="75">
        <f t="shared" si="115"/>
        <v>14100000</v>
      </c>
    </row>
    <row r="125" spans="1:8" customFormat="1" ht="18" customHeight="1">
      <c r="A125" s="155"/>
      <c r="B125" s="246"/>
      <c r="C125" s="537"/>
      <c r="D125" s="25" t="s">
        <v>5</v>
      </c>
      <c r="E125" s="22">
        <f t="shared" si="115"/>
        <v>0</v>
      </c>
      <c r="F125" s="22">
        <f t="shared" si="115"/>
        <v>0</v>
      </c>
      <c r="G125" s="22">
        <f t="shared" si="115"/>
        <v>0</v>
      </c>
      <c r="H125" s="75">
        <f t="shared" si="115"/>
        <v>0</v>
      </c>
    </row>
    <row r="126" spans="1:8" customFormat="1" ht="18" customHeight="1">
      <c r="A126" s="155"/>
      <c r="B126" s="245"/>
      <c r="C126" s="157"/>
      <c r="D126" s="18" t="s">
        <v>4</v>
      </c>
      <c r="E126" s="275">
        <v>1622028790</v>
      </c>
      <c r="F126" s="276">
        <v>1312037000</v>
      </c>
      <c r="G126" s="20"/>
      <c r="H126" s="21">
        <f>SUM(E126:G126)</f>
        <v>2934065790</v>
      </c>
    </row>
    <row r="127" spans="1:8" customFormat="1" ht="18" customHeight="1">
      <c r="A127" s="155"/>
      <c r="B127" s="245"/>
      <c r="C127" s="157" t="s">
        <v>446</v>
      </c>
      <c r="D127" s="18" t="s">
        <v>142</v>
      </c>
      <c r="E127" s="275">
        <v>1363595610</v>
      </c>
      <c r="F127" s="276">
        <v>925017960</v>
      </c>
      <c r="G127" s="20"/>
      <c r="H127" s="21">
        <f t="shared" ref="H127" si="116">SUM(E127:G127)</f>
        <v>2288613570</v>
      </c>
    </row>
    <row r="128" spans="1:8" customFormat="1" ht="18" customHeight="1" thickBot="1">
      <c r="A128" s="286"/>
      <c r="B128" s="287"/>
      <c r="C128" s="310"/>
      <c r="D128" s="288" t="s">
        <v>5</v>
      </c>
      <c r="E128" s="289">
        <f>SUM(E126-E127)</f>
        <v>258433180</v>
      </c>
      <c r="F128" s="289">
        <f t="shared" ref="F128:G128" si="117">SUM(F126-F127)</f>
        <v>387019040</v>
      </c>
      <c r="G128" s="289">
        <f t="shared" si="117"/>
        <v>0</v>
      </c>
      <c r="H128" s="290">
        <f>SUM(E128:G128)</f>
        <v>645452220</v>
      </c>
    </row>
    <row r="129" spans="1:8" customFormat="1" ht="18" customHeight="1">
      <c r="A129" s="291"/>
      <c r="B129" s="292"/>
      <c r="C129" s="312"/>
      <c r="D129" s="293" t="s">
        <v>4</v>
      </c>
      <c r="E129" s="313">
        <v>171418840</v>
      </c>
      <c r="F129" s="314">
        <v>3679150</v>
      </c>
      <c r="G129" s="296"/>
      <c r="H129" s="297">
        <f t="shared" ref="H129:H130" si="118">SUM(E129:G129)</f>
        <v>175097990</v>
      </c>
    </row>
    <row r="130" spans="1:8" customFormat="1" ht="18" customHeight="1">
      <c r="A130" s="155"/>
      <c r="B130" s="245"/>
      <c r="C130" s="305" t="s">
        <v>447</v>
      </c>
      <c r="D130" s="18" t="s">
        <v>142</v>
      </c>
      <c r="E130" s="275">
        <v>165193436</v>
      </c>
      <c r="F130" s="276">
        <v>2683550</v>
      </c>
      <c r="G130" s="20"/>
      <c r="H130" s="21">
        <f t="shared" si="118"/>
        <v>167876986</v>
      </c>
    </row>
    <row r="131" spans="1:8" customFormat="1" ht="18" customHeight="1">
      <c r="A131" s="155"/>
      <c r="B131" s="245"/>
      <c r="C131" s="158"/>
      <c r="D131" s="18" t="s">
        <v>5</v>
      </c>
      <c r="E131" s="19">
        <f>SUM(E129-E130)</f>
        <v>6225404</v>
      </c>
      <c r="F131" s="19">
        <f t="shared" ref="F131:G131" si="119">SUM(F129-F130)</f>
        <v>995600</v>
      </c>
      <c r="G131" s="19">
        <f t="shared" si="119"/>
        <v>0</v>
      </c>
      <c r="H131" s="21">
        <f t="shared" ref="H131" si="120">SUM(E131:G131)</f>
        <v>7221004</v>
      </c>
    </row>
    <row r="132" spans="1:8" customFormat="1" ht="18" customHeight="1">
      <c r="A132" s="155"/>
      <c r="B132" s="245"/>
      <c r="C132" s="536" t="s">
        <v>160</v>
      </c>
      <c r="D132" s="306" t="s">
        <v>4</v>
      </c>
      <c r="E132" s="234">
        <f>SUM(E126+E129)</f>
        <v>1793447630</v>
      </c>
      <c r="F132" s="234">
        <f t="shared" ref="F132:H132" si="121">SUM(F126+F129)</f>
        <v>1315716150</v>
      </c>
      <c r="G132" s="234">
        <f t="shared" si="121"/>
        <v>0</v>
      </c>
      <c r="H132" s="235">
        <f t="shared" si="121"/>
        <v>3109163780</v>
      </c>
    </row>
    <row r="133" spans="1:8" customFormat="1" ht="18" customHeight="1">
      <c r="A133" s="155"/>
      <c r="B133" s="245" t="s">
        <v>129</v>
      </c>
      <c r="C133" s="536"/>
      <c r="D133" s="25" t="s">
        <v>142</v>
      </c>
      <c r="E133" s="22">
        <f t="shared" ref="E133:H134" si="122">SUM(E127+E130)</f>
        <v>1528789046</v>
      </c>
      <c r="F133" s="22">
        <f t="shared" si="122"/>
        <v>927701510</v>
      </c>
      <c r="G133" s="22">
        <f t="shared" si="122"/>
        <v>0</v>
      </c>
      <c r="H133" s="75">
        <f t="shared" si="122"/>
        <v>2456490556</v>
      </c>
    </row>
    <row r="134" spans="1:8" customFormat="1" ht="18" customHeight="1">
      <c r="A134" s="155"/>
      <c r="B134" s="246"/>
      <c r="C134" s="537"/>
      <c r="D134" s="25" t="s">
        <v>5</v>
      </c>
      <c r="E134" s="22">
        <f t="shared" si="122"/>
        <v>264658584</v>
      </c>
      <c r="F134" s="22">
        <f t="shared" si="122"/>
        <v>388014640</v>
      </c>
      <c r="G134" s="22">
        <f t="shared" si="122"/>
        <v>0</v>
      </c>
      <c r="H134" s="75">
        <f t="shared" si="122"/>
        <v>652673224</v>
      </c>
    </row>
    <row r="135" spans="1:8" ht="18" customHeight="1">
      <c r="A135" s="155"/>
      <c r="B135" s="531" t="s">
        <v>151</v>
      </c>
      <c r="C135" s="532"/>
      <c r="D135" s="141" t="s">
        <v>4</v>
      </c>
      <c r="E135" s="26">
        <f>SUM(E81+E99+E105+E111+E117+E123+E132)</f>
        <v>1913382192</v>
      </c>
      <c r="F135" s="26">
        <f t="shared" ref="F135:H135" si="123">SUM(F81+F99+F105+F111+F117+F123+F132)</f>
        <v>1332138350</v>
      </c>
      <c r="G135" s="26">
        <f t="shared" si="123"/>
        <v>10002670</v>
      </c>
      <c r="H135" s="76">
        <f t="shared" si="123"/>
        <v>3255523212</v>
      </c>
    </row>
    <row r="136" spans="1:8" ht="18" customHeight="1">
      <c r="A136" s="155" t="s">
        <v>208</v>
      </c>
      <c r="B136" s="533"/>
      <c r="C136" s="534"/>
      <c r="D136" s="141" t="s">
        <v>142</v>
      </c>
      <c r="E136" s="26">
        <f t="shared" ref="E136:H137" si="124">SUM(E82+E100+E106+E112+E118+E124+E133)</f>
        <v>1648723608</v>
      </c>
      <c r="F136" s="26">
        <f t="shared" si="124"/>
        <v>943403710</v>
      </c>
      <c r="G136" s="26">
        <f t="shared" si="124"/>
        <v>9702670</v>
      </c>
      <c r="H136" s="76">
        <f t="shared" si="124"/>
        <v>2601829988</v>
      </c>
    </row>
    <row r="137" spans="1:8" ht="18" customHeight="1">
      <c r="A137" s="160"/>
      <c r="B137" s="538"/>
      <c r="C137" s="539"/>
      <c r="D137" s="141" t="s">
        <v>5</v>
      </c>
      <c r="E137" s="26">
        <f t="shared" si="124"/>
        <v>264658584</v>
      </c>
      <c r="F137" s="26">
        <f t="shared" si="124"/>
        <v>388734640</v>
      </c>
      <c r="G137" s="26">
        <f t="shared" si="124"/>
        <v>300000</v>
      </c>
      <c r="H137" s="76">
        <f t="shared" si="124"/>
        <v>653693224</v>
      </c>
    </row>
    <row r="138" spans="1:8" customFormat="1" ht="18" customHeight="1">
      <c r="A138" s="155"/>
      <c r="B138" s="245"/>
      <c r="C138" s="157"/>
      <c r="D138" s="80" t="s">
        <v>4</v>
      </c>
      <c r="E138" s="81"/>
      <c r="F138" s="282">
        <v>1042800</v>
      </c>
      <c r="G138" s="83"/>
      <c r="H138" s="84">
        <f t="shared" ref="H138:H139" si="125">SUM(E138:G138)</f>
        <v>1042800</v>
      </c>
    </row>
    <row r="139" spans="1:8" customFormat="1" ht="18" customHeight="1">
      <c r="A139" s="155"/>
      <c r="B139" s="245"/>
      <c r="C139" s="157" t="s">
        <v>132</v>
      </c>
      <c r="D139" s="18" t="s">
        <v>142</v>
      </c>
      <c r="E139" s="19"/>
      <c r="F139" s="276">
        <v>154550</v>
      </c>
      <c r="G139" s="20"/>
      <c r="H139" s="21">
        <f t="shared" si="125"/>
        <v>154550</v>
      </c>
    </row>
    <row r="140" spans="1:8" customFormat="1" ht="18" customHeight="1">
      <c r="A140" s="155"/>
      <c r="B140" s="245"/>
      <c r="C140" s="158"/>
      <c r="D140" s="18" t="s">
        <v>5</v>
      </c>
      <c r="E140" s="19">
        <f>SUM(E138-E139)</f>
        <v>0</v>
      </c>
      <c r="F140" s="19">
        <f t="shared" ref="F140:G140" si="126">SUM(F138-F139)</f>
        <v>888250</v>
      </c>
      <c r="G140" s="19">
        <f t="shared" si="126"/>
        <v>0</v>
      </c>
      <c r="H140" s="21">
        <f t="shared" ref="H140" si="127">SUM(E140:G140)</f>
        <v>888250</v>
      </c>
    </row>
    <row r="141" spans="1:8" customFormat="1" ht="18" customHeight="1">
      <c r="A141" s="155"/>
      <c r="B141" s="245"/>
      <c r="C141" s="535" t="s">
        <v>160</v>
      </c>
      <c r="D141" s="25" t="s">
        <v>4</v>
      </c>
      <c r="E141" s="22">
        <f>SUM(E138)</f>
        <v>0</v>
      </c>
      <c r="F141" s="22">
        <f t="shared" ref="F141:H141" si="128">SUM(F138)</f>
        <v>1042800</v>
      </c>
      <c r="G141" s="22">
        <f t="shared" si="128"/>
        <v>0</v>
      </c>
      <c r="H141" s="75">
        <f t="shared" si="128"/>
        <v>1042800</v>
      </c>
    </row>
    <row r="142" spans="1:8" customFormat="1" ht="18" customHeight="1">
      <c r="A142" s="155"/>
      <c r="B142" s="245" t="s">
        <v>132</v>
      </c>
      <c r="C142" s="536"/>
      <c r="D142" s="25" t="s">
        <v>142</v>
      </c>
      <c r="E142" s="22">
        <f t="shared" ref="E142:H144" si="129">SUM(E139)</f>
        <v>0</v>
      </c>
      <c r="F142" s="22">
        <f t="shared" si="129"/>
        <v>154550</v>
      </c>
      <c r="G142" s="22">
        <f t="shared" si="129"/>
        <v>0</v>
      </c>
      <c r="H142" s="75">
        <f t="shared" si="129"/>
        <v>154550</v>
      </c>
    </row>
    <row r="143" spans="1:8" customFormat="1" ht="18" customHeight="1">
      <c r="A143" s="155"/>
      <c r="B143" s="246"/>
      <c r="C143" s="537"/>
      <c r="D143" s="25" t="s">
        <v>5</v>
      </c>
      <c r="E143" s="22">
        <f t="shared" si="129"/>
        <v>0</v>
      </c>
      <c r="F143" s="22">
        <f t="shared" si="129"/>
        <v>888250</v>
      </c>
      <c r="G143" s="22">
        <f t="shared" si="129"/>
        <v>0</v>
      </c>
      <c r="H143" s="75">
        <f t="shared" si="129"/>
        <v>888250</v>
      </c>
    </row>
    <row r="144" spans="1:8" customFormat="1" ht="18" customHeight="1">
      <c r="A144" s="155"/>
      <c r="B144" s="531" t="s">
        <v>151</v>
      </c>
      <c r="C144" s="532"/>
      <c r="D144" s="141" t="s">
        <v>4</v>
      </c>
      <c r="E144" s="26">
        <f>SUM(E141)</f>
        <v>0</v>
      </c>
      <c r="F144" s="26">
        <f t="shared" si="129"/>
        <v>1042800</v>
      </c>
      <c r="G144" s="26">
        <f t="shared" si="129"/>
        <v>0</v>
      </c>
      <c r="H144" s="76">
        <f t="shared" si="129"/>
        <v>1042800</v>
      </c>
    </row>
    <row r="145" spans="1:8" customFormat="1" ht="18" customHeight="1">
      <c r="A145" s="155" t="s">
        <v>132</v>
      </c>
      <c r="B145" s="533"/>
      <c r="C145" s="534"/>
      <c r="D145" s="141" t="s">
        <v>142</v>
      </c>
      <c r="E145" s="26">
        <f t="shared" ref="E145:H146" si="130">SUM(E142)</f>
        <v>0</v>
      </c>
      <c r="F145" s="26">
        <f t="shared" si="130"/>
        <v>154550</v>
      </c>
      <c r="G145" s="26">
        <f t="shared" si="130"/>
        <v>0</v>
      </c>
      <c r="H145" s="76">
        <f t="shared" si="130"/>
        <v>154550</v>
      </c>
    </row>
    <row r="146" spans="1:8" customFormat="1" ht="18" customHeight="1">
      <c r="A146" s="160"/>
      <c r="B146" s="538"/>
      <c r="C146" s="539"/>
      <c r="D146" s="141" t="s">
        <v>5</v>
      </c>
      <c r="E146" s="26">
        <f t="shared" si="130"/>
        <v>0</v>
      </c>
      <c r="F146" s="26">
        <f t="shared" si="130"/>
        <v>888250</v>
      </c>
      <c r="G146" s="26">
        <f t="shared" si="130"/>
        <v>0</v>
      </c>
      <c r="H146" s="76">
        <f t="shared" si="130"/>
        <v>888250</v>
      </c>
    </row>
    <row r="147" spans="1:8" ht="18" customHeight="1">
      <c r="A147" s="155"/>
      <c r="B147" s="156"/>
      <c r="C147" s="154"/>
      <c r="D147" s="18" t="s">
        <v>153</v>
      </c>
      <c r="E147" s="19">
        <v>0</v>
      </c>
      <c r="F147" s="15">
        <v>7265261</v>
      </c>
      <c r="G147" s="20">
        <v>4406850</v>
      </c>
      <c r="H147" s="21">
        <f t="shared" ref="H147:H148" si="131">SUM(E147:G147)</f>
        <v>11672111</v>
      </c>
    </row>
    <row r="148" spans="1:8" ht="18" customHeight="1">
      <c r="A148" s="155"/>
      <c r="B148" s="156"/>
      <c r="C148" s="157" t="s">
        <v>209</v>
      </c>
      <c r="D148" s="18" t="s">
        <v>142</v>
      </c>
      <c r="E148" s="19">
        <v>0</v>
      </c>
      <c r="F148" s="15">
        <v>0</v>
      </c>
      <c r="G148" s="20">
        <v>0</v>
      </c>
      <c r="H148" s="21">
        <f t="shared" si="131"/>
        <v>0</v>
      </c>
    </row>
    <row r="149" spans="1:8" ht="18" customHeight="1">
      <c r="A149" s="155"/>
      <c r="B149" s="156"/>
      <c r="C149" s="158"/>
      <c r="D149" s="18" t="s">
        <v>152</v>
      </c>
      <c r="E149" s="19">
        <v>0</v>
      </c>
      <c r="F149" s="19">
        <v>7265261</v>
      </c>
      <c r="G149" s="19">
        <v>4406850</v>
      </c>
      <c r="H149" s="21">
        <f t="shared" ref="H149" si="132">SUM(E149:G149)</f>
        <v>11672111</v>
      </c>
    </row>
    <row r="150" spans="1:8" ht="18" customHeight="1">
      <c r="A150" s="155"/>
      <c r="B150" s="156"/>
      <c r="C150" s="154"/>
      <c r="D150" s="18" t="s">
        <v>153</v>
      </c>
      <c r="E150" s="19">
        <v>236196881</v>
      </c>
      <c r="F150" s="15">
        <v>3609326</v>
      </c>
      <c r="G150" s="20">
        <v>76200</v>
      </c>
      <c r="H150" s="21">
        <f t="shared" ref="H150:H151" si="133">SUM(E150:G150)</f>
        <v>239882407</v>
      </c>
    </row>
    <row r="151" spans="1:8" ht="18" customHeight="1">
      <c r="A151" s="155"/>
      <c r="B151" s="156"/>
      <c r="C151" s="157" t="s">
        <v>210</v>
      </c>
      <c r="D151" s="18" t="s">
        <v>142</v>
      </c>
      <c r="E151" s="19">
        <v>234619333</v>
      </c>
      <c r="F151" s="15">
        <v>3582818</v>
      </c>
      <c r="G151" s="20">
        <v>76200</v>
      </c>
      <c r="H151" s="21">
        <f t="shared" si="133"/>
        <v>238278351</v>
      </c>
    </row>
    <row r="152" spans="1:8" ht="18" customHeight="1">
      <c r="A152" s="155"/>
      <c r="B152" s="156"/>
      <c r="C152" s="158"/>
      <c r="D152" s="18" t="s">
        <v>152</v>
      </c>
      <c r="E152" s="19">
        <f>SUM(E150-E151)</f>
        <v>1577548</v>
      </c>
      <c r="F152" s="19">
        <f t="shared" ref="F152:G152" si="134">SUM(F150-F151)</f>
        <v>26508</v>
      </c>
      <c r="G152" s="19">
        <f t="shared" si="134"/>
        <v>0</v>
      </c>
      <c r="H152" s="21">
        <f t="shared" ref="H152" si="135">SUM(E152:G152)</f>
        <v>1604056</v>
      </c>
    </row>
    <row r="153" spans="1:8" ht="18" customHeight="1">
      <c r="A153" s="155"/>
      <c r="B153" s="156"/>
      <c r="C153" s="535" t="s">
        <v>167</v>
      </c>
      <c r="D153" s="25" t="s">
        <v>153</v>
      </c>
      <c r="E153" s="22">
        <f>SUM(E147+E150)</f>
        <v>236196881</v>
      </c>
      <c r="F153" s="22">
        <f t="shared" ref="F153:H153" si="136">SUM(F147+F150)</f>
        <v>10874587</v>
      </c>
      <c r="G153" s="22">
        <f t="shared" si="136"/>
        <v>4483050</v>
      </c>
      <c r="H153" s="75">
        <f t="shared" si="136"/>
        <v>251554518</v>
      </c>
    </row>
    <row r="154" spans="1:8" ht="18" customHeight="1">
      <c r="A154" s="155"/>
      <c r="B154" s="156" t="s">
        <v>211</v>
      </c>
      <c r="C154" s="536"/>
      <c r="D154" s="25" t="s">
        <v>142</v>
      </c>
      <c r="E154" s="22">
        <f t="shared" ref="E154:E155" si="137">SUM(E148+E151)</f>
        <v>234619333</v>
      </c>
      <c r="F154" s="22">
        <f t="shared" ref="F154:H154" si="138">SUM(F148+F151)</f>
        <v>3582818</v>
      </c>
      <c r="G154" s="22">
        <f t="shared" si="138"/>
        <v>76200</v>
      </c>
      <c r="H154" s="75">
        <f t="shared" si="138"/>
        <v>238278351</v>
      </c>
    </row>
    <row r="155" spans="1:8" ht="18" customHeight="1">
      <c r="A155" s="155"/>
      <c r="B155" s="159"/>
      <c r="C155" s="537"/>
      <c r="D155" s="25" t="s">
        <v>152</v>
      </c>
      <c r="E155" s="22">
        <f t="shared" si="137"/>
        <v>1577548</v>
      </c>
      <c r="F155" s="22">
        <f t="shared" ref="F155:H155" si="139">SUM(F149+F152)</f>
        <v>7291769</v>
      </c>
      <c r="G155" s="22">
        <f t="shared" si="139"/>
        <v>4406850</v>
      </c>
      <c r="H155" s="75">
        <f t="shared" si="139"/>
        <v>13276167</v>
      </c>
    </row>
    <row r="156" spans="1:8" ht="18" customHeight="1">
      <c r="A156" s="155"/>
      <c r="B156" s="531" t="s">
        <v>169</v>
      </c>
      <c r="C156" s="532"/>
      <c r="D156" s="141" t="s">
        <v>153</v>
      </c>
      <c r="E156" s="26">
        <f>SUM(E153)</f>
        <v>236196881</v>
      </c>
      <c r="F156" s="26">
        <f t="shared" ref="F156:H156" si="140">SUM(F153)</f>
        <v>10874587</v>
      </c>
      <c r="G156" s="26">
        <f t="shared" si="140"/>
        <v>4483050</v>
      </c>
      <c r="H156" s="76">
        <f t="shared" si="140"/>
        <v>251554518</v>
      </c>
    </row>
    <row r="157" spans="1:8" ht="18" customHeight="1">
      <c r="A157" s="155" t="s">
        <v>211</v>
      </c>
      <c r="B157" s="533"/>
      <c r="C157" s="534"/>
      <c r="D157" s="141" t="s">
        <v>142</v>
      </c>
      <c r="E157" s="26">
        <f t="shared" ref="E157:E158" si="141">SUM(E154)</f>
        <v>234619333</v>
      </c>
      <c r="F157" s="26">
        <f t="shared" ref="F157:H157" si="142">SUM(F154)</f>
        <v>3582818</v>
      </c>
      <c r="G157" s="26">
        <f t="shared" si="142"/>
        <v>76200</v>
      </c>
      <c r="H157" s="76">
        <f t="shared" si="142"/>
        <v>238278351</v>
      </c>
    </row>
    <row r="158" spans="1:8" ht="18" customHeight="1">
      <c r="A158" s="160"/>
      <c r="B158" s="538"/>
      <c r="C158" s="539"/>
      <c r="D158" s="141" t="s">
        <v>152</v>
      </c>
      <c r="E158" s="26">
        <f t="shared" si="141"/>
        <v>1577548</v>
      </c>
      <c r="F158" s="26">
        <f t="shared" ref="F158:H158" si="143">SUM(F155)</f>
        <v>7291769</v>
      </c>
      <c r="G158" s="26">
        <f t="shared" si="143"/>
        <v>4406850</v>
      </c>
      <c r="H158" s="76">
        <f t="shared" si="143"/>
        <v>13276167</v>
      </c>
    </row>
    <row r="159" spans="1:8" ht="18" customHeight="1">
      <c r="A159" s="155"/>
      <c r="B159" s="156"/>
      <c r="C159" s="154"/>
      <c r="D159" s="18" t="s">
        <v>153</v>
      </c>
      <c r="E159" s="19"/>
      <c r="F159" s="15"/>
      <c r="G159" s="20"/>
      <c r="H159" s="21">
        <f t="shared" ref="H159:H160" si="144">SUM(E159:G159)</f>
        <v>0</v>
      </c>
    </row>
    <row r="160" spans="1:8" ht="18" customHeight="1">
      <c r="A160" s="155"/>
      <c r="B160" s="156"/>
      <c r="C160" s="157" t="s">
        <v>212</v>
      </c>
      <c r="D160" s="18" t="s">
        <v>142</v>
      </c>
      <c r="E160" s="19">
        <v>266236132</v>
      </c>
      <c r="F160" s="15">
        <v>8788188</v>
      </c>
      <c r="G160" s="20">
        <v>3506850</v>
      </c>
      <c r="H160" s="21">
        <f t="shared" si="144"/>
        <v>278531170</v>
      </c>
    </row>
    <row r="161" spans="1:8" ht="18" customHeight="1">
      <c r="A161" s="155"/>
      <c r="B161" s="156"/>
      <c r="C161" s="158"/>
      <c r="D161" s="18" t="s">
        <v>152</v>
      </c>
      <c r="E161" s="19">
        <f>SUM(E159-E160)</f>
        <v>-266236132</v>
      </c>
      <c r="F161" s="19">
        <f t="shared" ref="F161:G161" si="145">SUM(F159-F160)</f>
        <v>-8788188</v>
      </c>
      <c r="G161" s="19">
        <f t="shared" si="145"/>
        <v>-3506850</v>
      </c>
      <c r="H161" s="21">
        <f t="shared" ref="H161" si="146">SUM(E161:G161)</f>
        <v>-278531170</v>
      </c>
    </row>
    <row r="162" spans="1:8" ht="18" customHeight="1">
      <c r="A162" s="155"/>
      <c r="B162" s="156"/>
      <c r="C162" s="535" t="s">
        <v>167</v>
      </c>
      <c r="D162" s="25" t="s">
        <v>153</v>
      </c>
      <c r="E162" s="22">
        <f>SUM(E159)</f>
        <v>0</v>
      </c>
      <c r="F162" s="22">
        <f t="shared" ref="F162:H162" si="147">SUM(F159)</f>
        <v>0</v>
      </c>
      <c r="G162" s="22">
        <f t="shared" si="147"/>
        <v>0</v>
      </c>
      <c r="H162" s="75">
        <f t="shared" si="147"/>
        <v>0</v>
      </c>
    </row>
    <row r="163" spans="1:8" ht="18" customHeight="1">
      <c r="A163" s="155"/>
      <c r="B163" s="156" t="s">
        <v>212</v>
      </c>
      <c r="C163" s="536"/>
      <c r="D163" s="25" t="s">
        <v>142</v>
      </c>
      <c r="E163" s="22">
        <f t="shared" ref="E163:H164" si="148">SUM(E160)</f>
        <v>266236132</v>
      </c>
      <c r="F163" s="22">
        <f t="shared" si="148"/>
        <v>8788188</v>
      </c>
      <c r="G163" s="22">
        <f t="shared" si="148"/>
        <v>3506850</v>
      </c>
      <c r="H163" s="75">
        <f t="shared" si="148"/>
        <v>278531170</v>
      </c>
    </row>
    <row r="164" spans="1:8" ht="18" customHeight="1">
      <c r="A164" s="155"/>
      <c r="B164" s="159"/>
      <c r="C164" s="537"/>
      <c r="D164" s="25" t="s">
        <v>152</v>
      </c>
      <c r="E164" s="22">
        <f t="shared" si="148"/>
        <v>-266236132</v>
      </c>
      <c r="F164" s="22">
        <f t="shared" si="148"/>
        <v>-8788188</v>
      </c>
      <c r="G164" s="22">
        <f t="shared" si="148"/>
        <v>-3506850</v>
      </c>
      <c r="H164" s="75">
        <f t="shared" si="148"/>
        <v>-278531170</v>
      </c>
    </row>
    <row r="165" spans="1:8" ht="18" customHeight="1">
      <c r="A165" s="155"/>
      <c r="B165" s="531" t="s">
        <v>169</v>
      </c>
      <c r="C165" s="532"/>
      <c r="D165" s="141" t="s">
        <v>153</v>
      </c>
      <c r="E165" s="26">
        <f>SUM(E162)</f>
        <v>0</v>
      </c>
      <c r="F165" s="26">
        <f t="shared" ref="F165:H165" si="149">SUM(F162)</f>
        <v>0</v>
      </c>
      <c r="G165" s="26">
        <f t="shared" si="149"/>
        <v>0</v>
      </c>
      <c r="H165" s="76">
        <f t="shared" si="149"/>
        <v>0</v>
      </c>
    </row>
    <row r="166" spans="1:8" ht="18" customHeight="1">
      <c r="A166" s="155" t="s">
        <v>212</v>
      </c>
      <c r="B166" s="533"/>
      <c r="C166" s="534"/>
      <c r="D166" s="141" t="s">
        <v>142</v>
      </c>
      <c r="E166" s="26">
        <f t="shared" ref="E166:E167" si="150">SUM(E163)</f>
        <v>266236132</v>
      </c>
      <c r="F166" s="26">
        <f t="shared" ref="F166:H166" si="151">SUM(F163)</f>
        <v>8788188</v>
      </c>
      <c r="G166" s="26">
        <f t="shared" si="151"/>
        <v>3506850</v>
      </c>
      <c r="H166" s="76">
        <f t="shared" si="151"/>
        <v>278531170</v>
      </c>
    </row>
    <row r="167" spans="1:8" ht="18" customHeight="1">
      <c r="A167" s="160"/>
      <c r="B167" s="538"/>
      <c r="C167" s="539"/>
      <c r="D167" s="141" t="s">
        <v>152</v>
      </c>
      <c r="E167" s="26">
        <f t="shared" si="150"/>
        <v>-266236132</v>
      </c>
      <c r="F167" s="26">
        <f t="shared" ref="F167:H167" si="152">SUM(F164)</f>
        <v>-8788188</v>
      </c>
      <c r="G167" s="26">
        <f t="shared" si="152"/>
        <v>-3506850</v>
      </c>
      <c r="H167" s="76">
        <f t="shared" si="152"/>
        <v>-278531170</v>
      </c>
    </row>
    <row r="168" spans="1:8" ht="18" customHeight="1">
      <c r="A168" s="522" t="s">
        <v>213</v>
      </c>
      <c r="B168" s="523"/>
      <c r="C168" s="524"/>
      <c r="D168" s="283" t="s">
        <v>153</v>
      </c>
      <c r="E168" s="23">
        <f>SUM(E54+E69+E135+E144+E156+E165)</f>
        <v>3070015593</v>
      </c>
      <c r="F168" s="23">
        <f t="shared" ref="F168:H168" si="153">SUM(F54+F69+F135+F144+F156+F165)</f>
        <v>1361587347</v>
      </c>
      <c r="G168" s="23">
        <f t="shared" si="153"/>
        <v>17485720</v>
      </c>
      <c r="H168" s="77">
        <f t="shared" si="153"/>
        <v>4449088660</v>
      </c>
    </row>
    <row r="169" spans="1:8" ht="18" customHeight="1">
      <c r="A169" s="525"/>
      <c r="B169" s="526"/>
      <c r="C169" s="527"/>
      <c r="D169" s="283" t="s">
        <v>142</v>
      </c>
      <c r="E169" s="23">
        <f t="shared" ref="E169:H169" si="154">SUM(E55+E70+E136+E145+E157+E166)</f>
        <v>3070015593</v>
      </c>
      <c r="F169" s="23">
        <f t="shared" si="154"/>
        <v>972853406</v>
      </c>
      <c r="G169" s="23">
        <f t="shared" si="154"/>
        <v>16285720</v>
      </c>
      <c r="H169" s="77">
        <f t="shared" si="154"/>
        <v>4059154719</v>
      </c>
    </row>
    <row r="170" spans="1:8" ht="18" customHeight="1" thickBot="1">
      <c r="A170" s="528"/>
      <c r="B170" s="529"/>
      <c r="C170" s="530"/>
      <c r="D170" s="284" t="s">
        <v>152</v>
      </c>
      <c r="E170" s="78">
        <f t="shared" ref="E170:H170" si="155">SUM(E56+E71+E137+E146+E158+E167)</f>
        <v>0</v>
      </c>
      <c r="F170" s="78">
        <f t="shared" si="155"/>
        <v>388733941</v>
      </c>
      <c r="G170" s="78">
        <f t="shared" si="155"/>
        <v>1200000</v>
      </c>
      <c r="H170" s="79">
        <f t="shared" si="155"/>
        <v>389933941</v>
      </c>
    </row>
    <row r="171" spans="1:8" ht="18" customHeight="1">
      <c r="A171" s="161"/>
      <c r="B171" s="161"/>
      <c r="C171" s="161"/>
    </row>
    <row r="172" spans="1:8" ht="18" customHeight="1">
      <c r="A172" s="161"/>
      <c r="B172" s="161"/>
      <c r="C172" s="161"/>
    </row>
    <row r="173" spans="1:8" ht="18" customHeight="1">
      <c r="A173" s="161"/>
      <c r="B173" s="161"/>
      <c r="C173" s="161"/>
    </row>
    <row r="174" spans="1:8" ht="18" customHeight="1">
      <c r="A174" s="161"/>
      <c r="B174" s="161"/>
      <c r="C174" s="161"/>
    </row>
    <row r="175" spans="1:8" ht="18" customHeight="1">
      <c r="A175" s="161"/>
      <c r="B175" s="161"/>
      <c r="C175" s="161"/>
    </row>
    <row r="176" spans="1:8" ht="18" customHeight="1">
      <c r="A176" s="161"/>
      <c r="B176" s="161"/>
      <c r="C176" s="161"/>
    </row>
    <row r="177" spans="1:3" ht="18" customHeight="1">
      <c r="A177" s="161"/>
      <c r="B177" s="161"/>
      <c r="C177" s="161"/>
    </row>
    <row r="178" spans="1:3" ht="18" customHeight="1">
      <c r="A178" s="161"/>
      <c r="B178" s="161"/>
      <c r="C178" s="161"/>
    </row>
    <row r="179" spans="1:3" ht="18" customHeight="1">
      <c r="A179" s="161"/>
      <c r="B179" s="161"/>
      <c r="C179" s="161"/>
    </row>
    <row r="180" spans="1:3" ht="18" customHeight="1">
      <c r="A180" s="161"/>
      <c r="B180" s="161"/>
      <c r="C180" s="161"/>
    </row>
    <row r="181" spans="1:3" ht="18" customHeight="1">
      <c r="A181" s="161"/>
      <c r="B181" s="161"/>
      <c r="C181" s="161"/>
    </row>
    <row r="182" spans="1:3" ht="18" customHeight="1">
      <c r="A182" s="161"/>
      <c r="B182" s="161"/>
      <c r="C182" s="161"/>
    </row>
    <row r="183" spans="1:3" ht="18" customHeight="1">
      <c r="A183" s="161"/>
      <c r="B183" s="161"/>
      <c r="C183" s="161"/>
    </row>
    <row r="184" spans="1:3" ht="18" customHeight="1">
      <c r="A184" s="161"/>
      <c r="B184" s="161"/>
      <c r="C184" s="161"/>
    </row>
    <row r="185" spans="1:3" ht="18" customHeight="1">
      <c r="A185" s="161"/>
      <c r="B185" s="161"/>
      <c r="C185" s="161"/>
    </row>
    <row r="186" spans="1:3" ht="18" customHeight="1">
      <c r="A186" s="161"/>
      <c r="B186" s="161"/>
      <c r="C186" s="161"/>
    </row>
  </sheetData>
  <sheetProtection algorithmName="SHA-512" hashValue="XpPc/F4XwpTmXkoBMDDFW4A7TWks/cQaiQbiTf+UGalAKzjAo/fgmXdrmGowi2CoroThs53w7BHFEoWiu0OgCQ==" saltValue="sMK6YqFqNntP8aJ0Uw7FTQ==" spinCount="100000" sheet="1" objects="1" scenarios="1"/>
  <mergeCells count="30">
    <mergeCell ref="A168:C170"/>
    <mergeCell ref="C153:C155"/>
    <mergeCell ref="B156:C158"/>
    <mergeCell ref="C162:C164"/>
    <mergeCell ref="B165:C167"/>
    <mergeCell ref="B69:C71"/>
    <mergeCell ref="C81:C83"/>
    <mergeCell ref="C99:C101"/>
    <mergeCell ref="C105:C107"/>
    <mergeCell ref="C111:C113"/>
    <mergeCell ref="C21:C23"/>
    <mergeCell ref="C30:C32"/>
    <mergeCell ref="C51:C53"/>
    <mergeCell ref="B54:C56"/>
    <mergeCell ref="C66:C68"/>
    <mergeCell ref="A1:H1"/>
    <mergeCell ref="A3:B3"/>
    <mergeCell ref="G3:H3"/>
    <mergeCell ref="A4:C4"/>
    <mergeCell ref="D4:D5"/>
    <mergeCell ref="E4:E5"/>
    <mergeCell ref="F4:F5"/>
    <mergeCell ref="G4:G5"/>
    <mergeCell ref="H4:H5"/>
    <mergeCell ref="C117:C119"/>
    <mergeCell ref="C123:C125"/>
    <mergeCell ref="C132:C134"/>
    <mergeCell ref="C141:C143"/>
    <mergeCell ref="B144:C146"/>
    <mergeCell ref="B135:C137"/>
  </mergeCells>
  <phoneticPr fontId="11" type="noConversion"/>
  <pageMargins left="0.39370078740157483" right="0.39370078740157483" top="0.94488188976377963" bottom="0.94488188976377963" header="0.31496062992125984" footer="0.31496062992125984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C8A22-16E1-468D-ABAC-67E8F647AD3D}">
  <dimension ref="A1:L9"/>
  <sheetViews>
    <sheetView view="pageBreakPreview" zoomScale="115" zoomScaleNormal="100" zoomScaleSheetLayoutView="115" workbookViewId="0">
      <selection activeCell="D10" sqref="D10"/>
    </sheetView>
  </sheetViews>
  <sheetFormatPr defaultRowHeight="13.5"/>
  <cols>
    <col min="1" max="3" width="6.625" style="486" customWidth="1"/>
    <col min="4" max="8" width="8.625" style="486" customWidth="1"/>
    <col min="9" max="9" width="8.625" style="487" customWidth="1"/>
    <col min="10" max="10" width="9.625" style="486" customWidth="1"/>
    <col min="11" max="11" width="9" style="484"/>
    <col min="12" max="12" width="16.625" style="485" bestFit="1" customWidth="1"/>
    <col min="13" max="16384" width="9" style="484"/>
  </cols>
  <sheetData>
    <row r="1" spans="1:10" ht="39.950000000000003" customHeight="1">
      <c r="A1" s="541" t="s">
        <v>216</v>
      </c>
      <c r="B1" s="541"/>
      <c r="C1" s="541"/>
      <c r="D1" s="541"/>
      <c r="E1" s="541"/>
      <c r="F1" s="541"/>
      <c r="G1" s="541"/>
      <c r="H1" s="541"/>
      <c r="I1" s="541"/>
      <c r="J1" s="541"/>
    </row>
    <row r="2" spans="1:10" ht="20.100000000000001" customHeight="1">
      <c r="A2" s="491"/>
      <c r="B2" s="491"/>
      <c r="C2" s="491"/>
      <c r="D2" s="491"/>
      <c r="E2" s="491"/>
      <c r="F2" s="491"/>
      <c r="G2" s="491"/>
      <c r="H2" s="491"/>
      <c r="I2" s="492"/>
      <c r="J2" s="491"/>
    </row>
    <row r="3" spans="1:10" ht="24.95" customHeight="1">
      <c r="A3" s="542" t="s">
        <v>217</v>
      </c>
      <c r="B3" s="542"/>
      <c r="C3" s="542"/>
      <c r="D3" s="543" t="s">
        <v>218</v>
      </c>
      <c r="E3" s="543" t="s">
        <v>219</v>
      </c>
      <c r="F3" s="543" t="s">
        <v>220</v>
      </c>
      <c r="G3" s="543" t="s">
        <v>221</v>
      </c>
      <c r="H3" s="543" t="s">
        <v>222</v>
      </c>
      <c r="I3" s="544" t="s">
        <v>223</v>
      </c>
      <c r="J3" s="542" t="s">
        <v>224</v>
      </c>
    </row>
    <row r="4" spans="1:10" ht="24.95" customHeight="1">
      <c r="A4" s="490" t="s">
        <v>225</v>
      </c>
      <c r="B4" s="490" t="s">
        <v>226</v>
      </c>
      <c r="C4" s="490" t="s">
        <v>227</v>
      </c>
      <c r="D4" s="543"/>
      <c r="E4" s="543"/>
      <c r="F4" s="543"/>
      <c r="G4" s="543"/>
      <c r="H4" s="543"/>
      <c r="I4" s="544"/>
      <c r="J4" s="542"/>
    </row>
    <row r="5" spans="1:10" ht="50.1" customHeight="1">
      <c r="A5" s="489" t="s">
        <v>204</v>
      </c>
      <c r="B5" s="489" t="s">
        <v>196</v>
      </c>
      <c r="C5" s="489" t="s">
        <v>194</v>
      </c>
      <c r="D5" s="489">
        <v>43809</v>
      </c>
      <c r="E5" s="206">
        <v>3122040</v>
      </c>
      <c r="F5" s="207">
        <v>221470</v>
      </c>
      <c r="G5" s="206">
        <f>SUM(E5+F5)</f>
        <v>3343510</v>
      </c>
      <c r="H5" s="206">
        <v>3343510</v>
      </c>
      <c r="I5" s="208">
        <f>G5-H5</f>
        <v>0</v>
      </c>
      <c r="J5" s="488" t="s">
        <v>601</v>
      </c>
    </row>
    <row r="6" spans="1:10" ht="50.1" customHeight="1">
      <c r="A6" s="489" t="s">
        <v>204</v>
      </c>
      <c r="B6" s="489" t="s">
        <v>196</v>
      </c>
      <c r="C6" s="489" t="s">
        <v>195</v>
      </c>
      <c r="D6" s="489">
        <v>43809</v>
      </c>
      <c r="E6" s="206">
        <v>5209250</v>
      </c>
      <c r="F6" s="207">
        <v>-221470</v>
      </c>
      <c r="G6" s="206">
        <f>SUM(E6+F6)</f>
        <v>4987780</v>
      </c>
      <c r="H6" s="206">
        <v>4741280</v>
      </c>
      <c r="I6" s="208">
        <f>G6-H6</f>
        <v>246500</v>
      </c>
      <c r="J6" s="488" t="s">
        <v>600</v>
      </c>
    </row>
    <row r="7" spans="1:10" ht="50.1" customHeight="1">
      <c r="A7" s="489" t="s">
        <v>204</v>
      </c>
      <c r="B7" s="489" t="s">
        <v>34</v>
      </c>
      <c r="C7" s="489" t="s">
        <v>599</v>
      </c>
      <c r="D7" s="489">
        <v>43809</v>
      </c>
      <c r="E7" s="206">
        <v>29212700</v>
      </c>
      <c r="F7" s="207">
        <v>276565</v>
      </c>
      <c r="G7" s="206">
        <f>SUM(E7+F7)</f>
        <v>29489265</v>
      </c>
      <c r="H7" s="206">
        <v>29489265</v>
      </c>
      <c r="I7" s="208">
        <f>G7-H7</f>
        <v>0</v>
      </c>
      <c r="J7" s="488" t="s">
        <v>598</v>
      </c>
    </row>
    <row r="8" spans="1:10" ht="50.1" customHeight="1">
      <c r="A8" s="489" t="s">
        <v>204</v>
      </c>
      <c r="B8" s="489" t="s">
        <v>34</v>
      </c>
      <c r="C8" s="489" t="s">
        <v>45</v>
      </c>
      <c r="D8" s="489">
        <v>43809</v>
      </c>
      <c r="E8" s="206">
        <v>8839510</v>
      </c>
      <c r="F8" s="207">
        <v>-333565</v>
      </c>
      <c r="G8" s="206">
        <f>SUM(E8+F8)</f>
        <v>8505945</v>
      </c>
      <c r="H8" s="206">
        <v>8505945</v>
      </c>
      <c r="I8" s="208">
        <f>G8-H8</f>
        <v>0</v>
      </c>
      <c r="J8" s="488" t="s">
        <v>597</v>
      </c>
    </row>
    <row r="9" spans="1:10" ht="50.1" customHeight="1">
      <c r="A9" s="489" t="s">
        <v>204</v>
      </c>
      <c r="B9" s="489" t="s">
        <v>34</v>
      </c>
      <c r="C9" s="489" t="s">
        <v>202</v>
      </c>
      <c r="D9" s="489">
        <v>43809</v>
      </c>
      <c r="E9" s="206">
        <v>16348640</v>
      </c>
      <c r="F9" s="207">
        <v>57000</v>
      </c>
      <c r="G9" s="206">
        <f>SUM(E9+F9)</f>
        <v>16405640</v>
      </c>
      <c r="H9" s="206">
        <v>16405640</v>
      </c>
      <c r="I9" s="208">
        <f>G9-H9</f>
        <v>0</v>
      </c>
      <c r="J9" s="488" t="s">
        <v>596</v>
      </c>
    </row>
  </sheetData>
  <sheetProtection algorithmName="SHA-512" hashValue="prQQJ/KunC4NI803P8P4ZDfEN8GUmY5rNx7MAxkOsV7TzvhfTmJl2iWm0vbgOfeBum7yPFf7haDAMvUyVbapyA==" saltValue="uvyigXk1qsgFbsCrQQcX0A==" spinCount="100000" sheet="1" objects="1" scenarios="1"/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honeticPr fontId="11" type="noConversion"/>
  <pageMargins left="0.59055118110236227" right="0.59055118110236227" top="0.74803149606299213" bottom="0.70866141732283472" header="0.31496062992125984" footer="0.31496062992125984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0"/>
  <sheetViews>
    <sheetView view="pageBreakPreview" zoomScale="115" zoomScaleNormal="115" zoomScaleSheetLayoutView="115" workbookViewId="0">
      <selection activeCell="D10" sqref="D10"/>
    </sheetView>
  </sheetViews>
  <sheetFormatPr defaultRowHeight="16.5"/>
  <cols>
    <col min="1" max="1" width="8.625" customWidth="1"/>
    <col min="2" max="2" width="13.625" customWidth="1"/>
    <col min="3" max="3" width="12.625" customWidth="1"/>
    <col min="4" max="4" width="13.625" customWidth="1"/>
    <col min="5" max="5" width="6.625" style="61" customWidth="1"/>
    <col min="6" max="6" width="2.625" style="61" customWidth="1"/>
    <col min="7" max="7" width="4.625" style="61" customWidth="1"/>
    <col min="8" max="8" width="2.625" style="61" customWidth="1"/>
    <col min="9" max="9" width="8.625" customWidth="1"/>
    <col min="10" max="10" width="6.125" customWidth="1"/>
    <col min="11" max="11" width="9" style="112"/>
  </cols>
  <sheetData>
    <row r="1" spans="1:13" ht="39.950000000000003" customHeight="1">
      <c r="A1" s="545" t="s">
        <v>10</v>
      </c>
      <c r="B1" s="545"/>
      <c r="C1" s="545"/>
      <c r="D1" s="545"/>
      <c r="E1" s="545"/>
      <c r="F1" s="545"/>
      <c r="G1" s="545"/>
      <c r="H1" s="545"/>
      <c r="I1" s="545"/>
      <c r="J1" s="545"/>
    </row>
    <row r="2" spans="1:13" ht="20.100000000000001" customHeight="1">
      <c r="A2" s="29"/>
      <c r="B2" s="29"/>
      <c r="C2" s="30"/>
      <c r="D2" s="29"/>
      <c r="E2" s="31"/>
      <c r="F2" s="31"/>
      <c r="G2" s="31"/>
      <c r="H2" s="31"/>
      <c r="I2" s="29"/>
      <c r="J2" s="31"/>
    </row>
    <row r="3" spans="1:13" ht="20.100000000000001" customHeight="1">
      <c r="A3" s="216" t="s">
        <v>11</v>
      </c>
      <c r="B3" s="216" t="s">
        <v>12</v>
      </c>
      <c r="C3" s="32" t="s">
        <v>6</v>
      </c>
      <c r="D3" s="546" t="s">
        <v>13</v>
      </c>
      <c r="E3" s="547"/>
      <c r="F3" s="547"/>
      <c r="G3" s="547"/>
      <c r="H3" s="547"/>
      <c r="I3" s="548"/>
      <c r="J3" s="216" t="s">
        <v>7</v>
      </c>
      <c r="K3" s="205"/>
    </row>
    <row r="4" spans="1:13" ht="20.100000000000001" customHeight="1">
      <c r="A4" s="68" t="s">
        <v>228</v>
      </c>
      <c r="B4" s="68" t="s">
        <v>70</v>
      </c>
      <c r="C4" s="33">
        <f>SUM(I4:I7)</f>
        <v>1217200</v>
      </c>
      <c r="D4" s="38" t="s">
        <v>105</v>
      </c>
      <c r="E4" s="39"/>
      <c r="F4" s="40"/>
      <c r="G4" s="71"/>
      <c r="H4" s="40"/>
      <c r="I4" s="41"/>
      <c r="J4" s="34"/>
      <c r="K4" s="205" t="s">
        <v>103</v>
      </c>
    </row>
    <row r="5" spans="1:13" ht="20.100000000000001" customHeight="1">
      <c r="A5" s="69"/>
      <c r="B5" s="69"/>
      <c r="C5" s="345"/>
      <c r="D5" s="42" t="s">
        <v>74</v>
      </c>
      <c r="E5" s="43">
        <v>45600</v>
      </c>
      <c r="F5" s="44" t="s">
        <v>16</v>
      </c>
      <c r="G5" s="55">
        <v>21</v>
      </c>
      <c r="H5" s="44" t="s">
        <v>15</v>
      </c>
      <c r="I5" s="46">
        <f>SUM(E5*G5)</f>
        <v>957600</v>
      </c>
      <c r="J5" s="47"/>
      <c r="K5" s="205" t="s">
        <v>103</v>
      </c>
    </row>
    <row r="6" spans="1:13" ht="20.100000000000001" customHeight="1">
      <c r="A6" s="69"/>
      <c r="B6" s="69"/>
      <c r="C6" s="345"/>
      <c r="D6" s="42"/>
      <c r="E6" s="43">
        <v>35600</v>
      </c>
      <c r="F6" s="44" t="s">
        <v>16</v>
      </c>
      <c r="G6" s="55">
        <v>1</v>
      </c>
      <c r="H6" s="44" t="s">
        <v>15</v>
      </c>
      <c r="I6" s="46">
        <f>SUM(E6*G6)</f>
        <v>35600</v>
      </c>
      <c r="J6" s="47"/>
      <c r="K6" s="205" t="s">
        <v>103</v>
      </c>
    </row>
    <row r="7" spans="1:13" ht="20.100000000000001" customHeight="1">
      <c r="A7" s="69"/>
      <c r="B7" s="69"/>
      <c r="C7" s="346"/>
      <c r="D7" s="49"/>
      <c r="E7" s="50">
        <v>28000</v>
      </c>
      <c r="F7" s="51" t="s">
        <v>16</v>
      </c>
      <c r="G7" s="56">
        <v>8</v>
      </c>
      <c r="H7" s="51" t="s">
        <v>15</v>
      </c>
      <c r="I7" s="52">
        <f>SUM(E7*G7)</f>
        <v>224000</v>
      </c>
      <c r="J7" s="47"/>
      <c r="K7" s="205" t="s">
        <v>103</v>
      </c>
      <c r="M7" s="48"/>
    </row>
    <row r="8" spans="1:13" ht="20.100000000000001" customHeight="1">
      <c r="A8" s="69"/>
      <c r="B8" s="68" t="s">
        <v>71</v>
      </c>
      <c r="C8" s="33">
        <f>SUM(I8:I9)</f>
        <v>13680000</v>
      </c>
      <c r="D8" s="38" t="s">
        <v>75</v>
      </c>
      <c r="E8" s="43"/>
      <c r="F8" s="44"/>
      <c r="G8" s="67"/>
      <c r="H8" s="44"/>
      <c r="I8" s="46"/>
      <c r="J8" s="34"/>
      <c r="K8" s="205" t="s">
        <v>103</v>
      </c>
    </row>
    <row r="9" spans="1:13" ht="20.100000000000001" customHeight="1">
      <c r="A9" s="69"/>
      <c r="B9" s="70"/>
      <c r="C9" s="346"/>
      <c r="D9" s="42" t="s">
        <v>73</v>
      </c>
      <c r="E9" s="43">
        <v>30000</v>
      </c>
      <c r="F9" s="44" t="s">
        <v>14</v>
      </c>
      <c r="G9" s="45">
        <v>456</v>
      </c>
      <c r="H9" s="44" t="s">
        <v>15</v>
      </c>
      <c r="I9" s="46">
        <f>SUM(E9*G9)</f>
        <v>13680000</v>
      </c>
      <c r="J9" s="53"/>
      <c r="K9" s="205" t="s">
        <v>103</v>
      </c>
    </row>
    <row r="10" spans="1:13" ht="20.100000000000001" customHeight="1">
      <c r="A10" s="68" t="s">
        <v>229</v>
      </c>
      <c r="B10" s="68" t="s">
        <v>230</v>
      </c>
      <c r="C10" s="33">
        <f>SUM(I10:I13)</f>
        <v>3103000</v>
      </c>
      <c r="D10" s="38" t="s">
        <v>106</v>
      </c>
      <c r="E10" s="39"/>
      <c r="F10" s="40"/>
      <c r="G10" s="214"/>
      <c r="H10" s="40"/>
      <c r="I10" s="41"/>
      <c r="J10" s="68"/>
      <c r="K10" s="205" t="s">
        <v>103</v>
      </c>
    </row>
    <row r="11" spans="1:13" ht="20.100000000000001" customHeight="1">
      <c r="A11" s="69"/>
      <c r="B11" s="69"/>
      <c r="C11" s="345"/>
      <c r="D11" s="42" t="s">
        <v>72</v>
      </c>
      <c r="E11" s="43">
        <v>2000</v>
      </c>
      <c r="F11" s="44" t="s">
        <v>16</v>
      </c>
      <c r="G11" s="45">
        <v>224</v>
      </c>
      <c r="H11" s="44" t="s">
        <v>15</v>
      </c>
      <c r="I11" s="46">
        <f>SUM(E11*G11)</f>
        <v>448000</v>
      </c>
      <c r="J11" s="69"/>
      <c r="K11" s="205" t="s">
        <v>103</v>
      </c>
    </row>
    <row r="12" spans="1:13" ht="20.100000000000001" customHeight="1">
      <c r="A12" s="69"/>
      <c r="B12" s="69"/>
      <c r="C12" s="345"/>
      <c r="D12" s="42" t="s">
        <v>78</v>
      </c>
      <c r="E12" s="43">
        <v>3000</v>
      </c>
      <c r="F12" s="44" t="s">
        <v>16</v>
      </c>
      <c r="G12" s="45">
        <v>565</v>
      </c>
      <c r="H12" s="44" t="s">
        <v>15</v>
      </c>
      <c r="I12" s="46">
        <f>SUM(E12*G12)</f>
        <v>1695000</v>
      </c>
      <c r="J12" s="69"/>
      <c r="K12" s="205" t="s">
        <v>103</v>
      </c>
      <c r="M12" s="48"/>
    </row>
    <row r="13" spans="1:13" ht="20.100000000000001" customHeight="1">
      <c r="A13" s="69"/>
      <c r="B13" s="70"/>
      <c r="C13" s="346"/>
      <c r="D13" s="49" t="s">
        <v>79</v>
      </c>
      <c r="E13" s="50">
        <v>4000</v>
      </c>
      <c r="F13" s="51" t="s">
        <v>16</v>
      </c>
      <c r="G13" s="215">
        <v>240</v>
      </c>
      <c r="H13" s="51" t="s">
        <v>15</v>
      </c>
      <c r="I13" s="52">
        <f>SUM(E13*G13)</f>
        <v>960000</v>
      </c>
      <c r="J13" s="70"/>
      <c r="K13" s="205" t="s">
        <v>103</v>
      </c>
    </row>
    <row r="14" spans="1:13" ht="20.100000000000001" customHeight="1">
      <c r="A14" s="69"/>
      <c r="B14" s="68" t="s">
        <v>104</v>
      </c>
      <c r="C14" s="33">
        <f>SUM(I14:I15)</f>
        <v>105000</v>
      </c>
      <c r="D14" s="38" t="s">
        <v>76</v>
      </c>
      <c r="E14" s="39"/>
      <c r="F14" s="40"/>
      <c r="G14" s="54"/>
      <c r="H14" s="40"/>
      <c r="I14" s="41"/>
      <c r="J14" s="34"/>
      <c r="K14" s="205" t="s">
        <v>103</v>
      </c>
    </row>
    <row r="15" spans="1:13" ht="20.100000000000001" customHeight="1">
      <c r="A15" s="70"/>
      <c r="B15" s="70"/>
      <c r="C15" s="346"/>
      <c r="D15" s="49" t="s">
        <v>77</v>
      </c>
      <c r="E15" s="50">
        <v>7000</v>
      </c>
      <c r="F15" s="51" t="s">
        <v>16</v>
      </c>
      <c r="G15" s="56">
        <v>15</v>
      </c>
      <c r="H15" s="51" t="s">
        <v>15</v>
      </c>
      <c r="I15" s="52">
        <f>SUM(E15*G15)</f>
        <v>105000</v>
      </c>
      <c r="J15" s="53"/>
      <c r="K15" s="205" t="s">
        <v>103</v>
      </c>
    </row>
    <row r="16" spans="1:13" ht="20.100000000000001" customHeight="1">
      <c r="A16" s="315" t="s">
        <v>448</v>
      </c>
      <c r="B16" s="315" t="s">
        <v>449</v>
      </c>
      <c r="C16" s="33">
        <f>SUM(I16:I17)</f>
        <v>120000</v>
      </c>
      <c r="D16" s="316" t="s">
        <v>450</v>
      </c>
      <c r="E16" s="317"/>
      <c r="F16" s="318"/>
      <c r="G16" s="319"/>
      <c r="H16" s="318"/>
      <c r="I16" s="320"/>
      <c r="J16" s="321"/>
      <c r="K16" s="322" t="s">
        <v>451</v>
      </c>
    </row>
    <row r="17" spans="1:11" ht="20.100000000000001" customHeight="1">
      <c r="A17" s="323"/>
      <c r="B17" s="323"/>
      <c r="C17" s="345"/>
      <c r="D17" s="324" t="s">
        <v>452</v>
      </c>
      <c r="E17" s="325">
        <v>30000</v>
      </c>
      <c r="F17" s="326" t="s">
        <v>16</v>
      </c>
      <c r="G17" s="327">
        <v>4</v>
      </c>
      <c r="H17" s="326" t="s">
        <v>15</v>
      </c>
      <c r="I17" s="328">
        <f>SUM(E17*G17)</f>
        <v>120000</v>
      </c>
      <c r="J17" s="329"/>
      <c r="K17" s="322" t="s">
        <v>451</v>
      </c>
    </row>
    <row r="18" spans="1:11" ht="20.100000000000001" customHeight="1">
      <c r="A18" s="315" t="s">
        <v>453</v>
      </c>
      <c r="B18" s="315" t="s">
        <v>454</v>
      </c>
      <c r="C18" s="33">
        <f>SUM(I18:I19)</f>
        <v>924270450</v>
      </c>
      <c r="D18" s="316" t="s">
        <v>455</v>
      </c>
      <c r="E18" s="317"/>
      <c r="F18" s="318"/>
      <c r="G18" s="330"/>
      <c r="H18" s="318"/>
      <c r="I18" s="320"/>
      <c r="J18" s="321"/>
      <c r="K18" s="322" t="s">
        <v>451</v>
      </c>
    </row>
    <row r="19" spans="1:11" ht="20.100000000000001" customHeight="1">
      <c r="A19" s="323"/>
      <c r="B19" s="331"/>
      <c r="C19" s="346"/>
      <c r="D19" s="324" t="s">
        <v>456</v>
      </c>
      <c r="E19" s="325">
        <v>2000</v>
      </c>
      <c r="F19" s="326" t="s">
        <v>16</v>
      </c>
      <c r="G19" s="332">
        <v>462135.22499999998</v>
      </c>
      <c r="H19" s="326" t="s">
        <v>15</v>
      </c>
      <c r="I19" s="328">
        <f>SUM(E19*G19)</f>
        <v>924270450</v>
      </c>
      <c r="J19" s="329"/>
      <c r="K19" s="322" t="s">
        <v>451</v>
      </c>
    </row>
    <row r="20" spans="1:11" ht="20.100000000000001" customHeight="1">
      <c r="A20" s="323"/>
      <c r="B20" s="315" t="s">
        <v>457</v>
      </c>
      <c r="C20" s="33">
        <f>SUM(I20:I21)</f>
        <v>1833000</v>
      </c>
      <c r="D20" s="316" t="s">
        <v>458</v>
      </c>
      <c r="E20" s="317"/>
      <c r="F20" s="318"/>
      <c r="G20" s="333"/>
      <c r="H20" s="318"/>
      <c r="I20" s="320"/>
      <c r="J20" s="321"/>
      <c r="K20" s="322" t="s">
        <v>451</v>
      </c>
    </row>
    <row r="21" spans="1:11" ht="20.100000000000001" customHeight="1">
      <c r="A21" s="323"/>
      <c r="B21" s="331"/>
      <c r="C21" s="346"/>
      <c r="D21" s="324" t="s">
        <v>459</v>
      </c>
      <c r="E21" s="325">
        <v>19500</v>
      </c>
      <c r="F21" s="326" t="s">
        <v>16</v>
      </c>
      <c r="G21" s="332">
        <v>94</v>
      </c>
      <c r="H21" s="326" t="s">
        <v>15</v>
      </c>
      <c r="I21" s="328">
        <f>SUM(E21*G21)</f>
        <v>1833000</v>
      </c>
      <c r="J21" s="334"/>
      <c r="K21" s="322" t="s">
        <v>451</v>
      </c>
    </row>
    <row r="22" spans="1:11" ht="20.100000000000001" customHeight="1">
      <c r="A22" s="549" t="s">
        <v>8</v>
      </c>
      <c r="B22" s="549"/>
      <c r="C22" s="130">
        <f>SUM(C4:C21)</f>
        <v>944328650</v>
      </c>
      <c r="D22" s="57"/>
      <c r="E22" s="58"/>
      <c r="F22" s="58"/>
      <c r="G22" s="58"/>
      <c r="H22" s="58"/>
      <c r="I22" s="59"/>
      <c r="J22" s="35"/>
      <c r="K22" s="205"/>
    </row>
    <row r="23" spans="1:11">
      <c r="A23" s="36"/>
      <c r="B23" s="36"/>
      <c r="C23" s="37"/>
      <c r="D23" s="36"/>
      <c r="E23" s="60"/>
      <c r="F23" s="60"/>
      <c r="G23" s="60"/>
      <c r="H23" s="60"/>
      <c r="I23" s="36"/>
      <c r="J23" s="36"/>
      <c r="K23" s="205"/>
    </row>
    <row r="24" spans="1:11">
      <c r="A24" s="36"/>
      <c r="B24" s="36"/>
      <c r="C24" s="37"/>
      <c r="D24" s="36"/>
      <c r="E24" s="60"/>
      <c r="F24" s="60"/>
      <c r="G24" s="60"/>
      <c r="H24" s="60"/>
      <c r="I24" s="36"/>
      <c r="J24" s="36"/>
      <c r="K24" s="205"/>
    </row>
    <row r="25" spans="1:11">
      <c r="A25" s="36"/>
      <c r="B25" s="36"/>
      <c r="C25" s="37"/>
      <c r="D25" s="36"/>
      <c r="E25" s="60"/>
      <c r="F25" s="60"/>
      <c r="G25" s="60"/>
      <c r="H25" s="60"/>
      <c r="I25" s="36"/>
      <c r="J25" s="36"/>
      <c r="K25" s="205"/>
    </row>
    <row r="26" spans="1:11">
      <c r="A26" s="36"/>
      <c r="B26" s="36"/>
      <c r="C26" s="37"/>
      <c r="D26" s="36"/>
      <c r="E26" s="60"/>
      <c r="F26" s="60"/>
      <c r="G26" s="60"/>
      <c r="H26" s="60"/>
      <c r="I26" s="36"/>
      <c r="J26" s="36"/>
      <c r="K26" s="205"/>
    </row>
    <row r="27" spans="1:11">
      <c r="A27" s="36"/>
      <c r="B27" s="36"/>
      <c r="C27" s="37"/>
      <c r="D27" s="36"/>
      <c r="E27" s="60"/>
      <c r="F27" s="60"/>
      <c r="G27" s="60"/>
      <c r="H27" s="60"/>
      <c r="I27" s="36"/>
      <c r="J27" s="36"/>
      <c r="K27" s="205"/>
    </row>
    <row r="28" spans="1:11">
      <c r="A28" s="36"/>
      <c r="B28" s="36"/>
      <c r="C28" s="37"/>
      <c r="D28" s="36"/>
      <c r="E28" s="60"/>
      <c r="F28" s="60"/>
      <c r="G28" s="60"/>
      <c r="H28" s="60"/>
      <c r="I28" s="36"/>
      <c r="J28" s="36"/>
      <c r="K28" s="205"/>
    </row>
    <row r="29" spans="1:11">
      <c r="A29" s="36"/>
      <c r="B29" s="36"/>
      <c r="C29" s="37"/>
      <c r="D29" s="36"/>
      <c r="E29" s="60"/>
      <c r="F29" s="60"/>
      <c r="G29" s="60"/>
      <c r="H29" s="60"/>
      <c r="I29" s="36"/>
      <c r="J29" s="36"/>
      <c r="K29" s="205"/>
    </row>
    <row r="30" spans="1:11">
      <c r="A30" s="36"/>
      <c r="B30" s="36"/>
      <c r="C30" s="37"/>
      <c r="D30" s="36"/>
      <c r="E30" s="60"/>
      <c r="F30" s="60"/>
      <c r="G30" s="60"/>
      <c r="H30" s="60"/>
      <c r="I30" s="36"/>
      <c r="J30" s="36"/>
      <c r="K30" s="205"/>
    </row>
    <row r="31" spans="1:11">
      <c r="A31" s="36"/>
      <c r="B31" s="36"/>
      <c r="C31" s="37"/>
      <c r="D31" s="36"/>
      <c r="E31" s="60"/>
      <c r="F31" s="60"/>
      <c r="G31" s="60"/>
      <c r="H31" s="60"/>
      <c r="I31" s="36"/>
      <c r="J31" s="36"/>
      <c r="K31" s="205"/>
    </row>
    <row r="32" spans="1:11">
      <c r="A32" s="36"/>
      <c r="B32" s="36"/>
      <c r="C32" s="37"/>
      <c r="D32" s="36"/>
      <c r="E32" s="60"/>
      <c r="F32" s="60"/>
      <c r="G32" s="60"/>
      <c r="H32" s="60"/>
      <c r="I32" s="36"/>
      <c r="J32" s="36"/>
      <c r="K32" s="205"/>
    </row>
    <row r="33" spans="1:11">
      <c r="A33" s="36"/>
      <c r="B33" s="36"/>
      <c r="C33" s="37"/>
      <c r="D33" s="36"/>
      <c r="E33" s="60"/>
      <c r="F33" s="60"/>
      <c r="G33" s="60"/>
      <c r="H33" s="60"/>
      <c r="I33" s="36"/>
      <c r="J33" s="36"/>
      <c r="K33" s="205"/>
    </row>
    <row r="34" spans="1:11">
      <c r="A34" s="36"/>
      <c r="B34" s="36"/>
      <c r="C34" s="37"/>
      <c r="D34" s="36"/>
      <c r="E34" s="60"/>
      <c r="F34" s="60"/>
      <c r="G34" s="60"/>
      <c r="H34" s="60"/>
      <c r="I34" s="36"/>
      <c r="J34" s="36"/>
      <c r="K34" s="205"/>
    </row>
    <row r="35" spans="1:11">
      <c r="A35" s="36"/>
      <c r="B35" s="36"/>
      <c r="C35" s="37"/>
      <c r="D35" s="36"/>
      <c r="E35" s="60"/>
      <c r="F35" s="60"/>
      <c r="G35" s="60"/>
      <c r="H35" s="60"/>
      <c r="I35" s="36"/>
      <c r="J35" s="36"/>
      <c r="K35" s="205"/>
    </row>
    <row r="36" spans="1:11">
      <c r="A36" s="36"/>
      <c r="B36" s="36"/>
      <c r="C36" s="37"/>
      <c r="D36" s="36"/>
      <c r="E36" s="60"/>
      <c r="F36" s="60"/>
      <c r="G36" s="60"/>
      <c r="H36" s="60"/>
      <c r="I36" s="36"/>
      <c r="J36" s="36"/>
      <c r="K36" s="205"/>
    </row>
    <row r="37" spans="1:11">
      <c r="A37" s="36"/>
      <c r="B37" s="36"/>
      <c r="C37" s="37"/>
      <c r="D37" s="36"/>
      <c r="E37" s="60"/>
      <c r="F37" s="60"/>
      <c r="G37" s="60"/>
      <c r="H37" s="60"/>
      <c r="I37" s="36"/>
      <c r="J37" s="36"/>
      <c r="K37" s="205"/>
    </row>
    <row r="38" spans="1:11">
      <c r="A38" s="36"/>
      <c r="B38" s="36"/>
      <c r="C38" s="37"/>
      <c r="D38" s="36"/>
      <c r="E38" s="60"/>
      <c r="F38" s="60"/>
      <c r="G38" s="60"/>
      <c r="H38" s="60"/>
      <c r="I38" s="36"/>
      <c r="J38" s="36"/>
      <c r="K38" s="205"/>
    </row>
    <row r="39" spans="1:11">
      <c r="A39" s="36"/>
      <c r="B39" s="36"/>
      <c r="C39" s="37"/>
      <c r="D39" s="36"/>
      <c r="E39" s="60"/>
      <c r="F39" s="60"/>
      <c r="G39" s="60"/>
      <c r="H39" s="60"/>
      <c r="I39" s="36"/>
      <c r="J39" s="36"/>
      <c r="K39" s="205"/>
    </row>
    <row r="40" spans="1:11">
      <c r="A40" s="36"/>
      <c r="B40" s="36"/>
      <c r="C40" s="37"/>
      <c r="D40" s="36"/>
      <c r="E40" s="60"/>
      <c r="F40" s="60"/>
      <c r="G40" s="60"/>
      <c r="H40" s="60"/>
      <c r="I40" s="36"/>
      <c r="J40" s="36"/>
      <c r="K40" s="205"/>
    </row>
    <row r="41" spans="1:11">
      <c r="A41" s="36"/>
      <c r="B41" s="36"/>
      <c r="C41" s="37"/>
      <c r="D41" s="36"/>
      <c r="E41" s="60"/>
      <c r="F41" s="60"/>
      <c r="G41" s="60"/>
      <c r="H41" s="60"/>
      <c r="I41" s="36"/>
      <c r="J41" s="36"/>
      <c r="K41" s="205"/>
    </row>
    <row r="42" spans="1:11">
      <c r="A42" s="36"/>
      <c r="B42" s="36"/>
      <c r="C42" s="37"/>
      <c r="D42" s="36"/>
      <c r="E42" s="60"/>
      <c r="F42" s="60"/>
      <c r="G42" s="60"/>
      <c r="H42" s="60"/>
      <c r="I42" s="36"/>
      <c r="J42" s="36"/>
      <c r="K42" s="205"/>
    </row>
    <row r="43" spans="1:11">
      <c r="A43" s="36"/>
      <c r="B43" s="36"/>
      <c r="C43" s="37"/>
      <c r="D43" s="36"/>
      <c r="E43" s="60"/>
      <c r="F43" s="60"/>
      <c r="G43" s="60"/>
      <c r="H43" s="60"/>
      <c r="I43" s="36"/>
      <c r="J43" s="36"/>
      <c r="K43" s="220"/>
    </row>
    <row r="44" spans="1:11">
      <c r="A44" s="36"/>
      <c r="B44" s="36"/>
      <c r="C44" s="37"/>
      <c r="D44" s="36"/>
      <c r="E44" s="60"/>
      <c r="F44" s="60"/>
      <c r="G44" s="60"/>
      <c r="H44" s="60"/>
      <c r="I44" s="36"/>
      <c r="J44" s="36"/>
      <c r="K44" s="220"/>
    </row>
    <row r="45" spans="1:11">
      <c r="A45" s="36"/>
      <c r="B45" s="36"/>
      <c r="C45" s="37"/>
      <c r="D45" s="36"/>
      <c r="E45" s="60"/>
      <c r="F45" s="60"/>
      <c r="G45" s="60"/>
      <c r="H45" s="60"/>
      <c r="I45" s="36"/>
      <c r="J45" s="36"/>
      <c r="K45" s="221"/>
    </row>
    <row r="46" spans="1:11">
      <c r="A46" s="36"/>
      <c r="B46" s="36"/>
      <c r="C46" s="37"/>
      <c r="D46" s="36"/>
      <c r="E46" s="60"/>
      <c r="F46" s="60"/>
      <c r="G46" s="60"/>
      <c r="H46" s="60"/>
      <c r="I46" s="36"/>
      <c r="J46" s="36"/>
      <c r="K46" s="221"/>
    </row>
    <row r="47" spans="1:11">
      <c r="A47" s="36"/>
      <c r="B47" s="36"/>
      <c r="C47" s="37"/>
      <c r="D47" s="36"/>
      <c r="E47" s="60"/>
      <c r="F47" s="60"/>
      <c r="G47" s="60"/>
      <c r="H47" s="60"/>
      <c r="I47" s="36"/>
      <c r="J47" s="36"/>
      <c r="K47" s="220"/>
    </row>
    <row r="48" spans="1:11">
      <c r="A48" s="36"/>
      <c r="B48" s="36"/>
      <c r="C48" s="37"/>
      <c r="D48" s="36"/>
      <c r="E48" s="60"/>
      <c r="F48" s="60"/>
      <c r="G48" s="60"/>
      <c r="H48" s="60"/>
      <c r="I48" s="36"/>
      <c r="J48" s="36"/>
      <c r="K48" s="220"/>
    </row>
    <row r="49" spans="1:11">
      <c r="A49" s="36"/>
      <c r="B49" s="36"/>
      <c r="C49" s="37"/>
      <c r="D49" s="36"/>
      <c r="E49" s="60"/>
      <c r="F49" s="60"/>
      <c r="G49" s="60"/>
      <c r="H49" s="60"/>
      <c r="I49" s="36"/>
      <c r="J49" s="36"/>
      <c r="K49" s="220"/>
    </row>
    <row r="50" spans="1:11">
      <c r="A50" s="36"/>
      <c r="B50" s="36"/>
      <c r="C50" s="37"/>
      <c r="D50" s="36"/>
      <c r="E50" s="60"/>
      <c r="F50" s="60"/>
      <c r="G50" s="60"/>
      <c r="H50" s="60"/>
      <c r="I50" s="36"/>
      <c r="J50" s="36"/>
      <c r="K50" s="220"/>
    </row>
    <row r="51" spans="1:11">
      <c r="A51" s="36"/>
      <c r="B51" s="36"/>
      <c r="C51" s="37"/>
      <c r="D51" s="36"/>
      <c r="E51" s="60"/>
      <c r="F51" s="60"/>
      <c r="G51" s="60"/>
      <c r="H51" s="60"/>
      <c r="I51" s="36"/>
      <c r="J51" s="36"/>
    </row>
    <row r="52" spans="1:11">
      <c r="A52" s="36"/>
      <c r="B52" s="36"/>
      <c r="C52" s="37"/>
      <c r="D52" s="36"/>
      <c r="E52" s="60"/>
      <c r="F52" s="60"/>
      <c r="G52" s="60"/>
      <c r="H52" s="60"/>
      <c r="I52" s="36"/>
      <c r="J52" s="36"/>
    </row>
    <row r="53" spans="1:11">
      <c r="A53" s="36"/>
      <c r="B53" s="36"/>
      <c r="C53" s="37"/>
      <c r="D53" s="36"/>
      <c r="E53" s="60"/>
      <c r="F53" s="60"/>
      <c r="G53" s="60"/>
      <c r="H53" s="60"/>
      <c r="I53" s="36"/>
      <c r="J53" s="36"/>
    </row>
    <row r="54" spans="1:11">
      <c r="A54" s="36"/>
      <c r="B54" s="36"/>
      <c r="C54" s="37"/>
      <c r="D54" s="36"/>
      <c r="E54" s="60"/>
      <c r="F54" s="60"/>
      <c r="G54" s="60"/>
      <c r="H54" s="60"/>
      <c r="I54" s="36"/>
      <c r="J54" s="36"/>
    </row>
    <row r="55" spans="1:11">
      <c r="A55" s="36"/>
      <c r="B55" s="36"/>
      <c r="C55" s="37"/>
      <c r="D55" s="36"/>
      <c r="E55" s="60"/>
      <c r="F55" s="60"/>
      <c r="G55" s="60"/>
      <c r="H55" s="60"/>
      <c r="I55" s="36"/>
      <c r="J55" s="36"/>
    </row>
    <row r="56" spans="1:11">
      <c r="A56" s="36"/>
      <c r="B56" s="36"/>
      <c r="C56" s="37"/>
      <c r="D56" s="36"/>
      <c r="E56" s="60"/>
      <c r="F56" s="60"/>
      <c r="G56" s="60"/>
      <c r="H56" s="60"/>
      <c r="I56" s="36"/>
      <c r="J56" s="36"/>
    </row>
    <row r="57" spans="1:11">
      <c r="A57" s="36"/>
      <c r="B57" s="36"/>
      <c r="C57" s="37"/>
      <c r="D57" s="36"/>
      <c r="E57" s="60"/>
      <c r="F57" s="60"/>
      <c r="G57" s="60"/>
      <c r="H57" s="60"/>
      <c r="I57" s="36"/>
      <c r="J57" s="36"/>
    </row>
    <row r="58" spans="1:11">
      <c r="A58" s="36"/>
      <c r="B58" s="36"/>
      <c r="C58" s="37"/>
      <c r="D58" s="36"/>
      <c r="E58" s="60"/>
      <c r="F58" s="60"/>
      <c r="G58" s="60"/>
      <c r="H58" s="60"/>
      <c r="I58" s="36"/>
      <c r="J58" s="36"/>
    </row>
    <row r="59" spans="1:11">
      <c r="A59" s="36"/>
      <c r="B59" s="36"/>
      <c r="C59" s="37"/>
      <c r="D59" s="36"/>
      <c r="E59" s="60"/>
      <c r="F59" s="60"/>
      <c r="G59" s="60"/>
      <c r="H59" s="60"/>
      <c r="I59" s="36"/>
      <c r="J59" s="36"/>
    </row>
    <row r="60" spans="1:11">
      <c r="A60" s="36"/>
      <c r="B60" s="36"/>
      <c r="C60" s="37"/>
      <c r="D60" s="36"/>
      <c r="E60" s="60"/>
      <c r="F60" s="60"/>
      <c r="G60" s="60"/>
      <c r="H60" s="60"/>
      <c r="I60" s="36"/>
      <c r="J60" s="36"/>
    </row>
  </sheetData>
  <sheetProtection algorithmName="SHA-512" hashValue="RhMHYn8l9MeCwkPYDP7D3scuqgu5OedrSL6Y7NNFAPKmWJkLmP1Ddb6fvUXtkhBUMsAIS4t+v45CBWoxJghtnA==" saltValue="oH0OZUUeYyDbfa3nMtU+zw==" spinCount="100000" sheet="1" objects="1" scenarios="1"/>
  <mergeCells count="3">
    <mergeCell ref="A1:J1"/>
    <mergeCell ref="D3:I3"/>
    <mergeCell ref="A22:B2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7"/>
  <sheetViews>
    <sheetView view="pageBreakPreview" zoomScale="115" zoomScaleNormal="115" zoomScaleSheetLayoutView="115" workbookViewId="0">
      <selection activeCell="D10" sqref="D10"/>
    </sheetView>
  </sheetViews>
  <sheetFormatPr defaultRowHeight="16.5"/>
  <cols>
    <col min="1" max="1" width="10.625" style="66" customWidth="1"/>
    <col min="2" max="3" width="9.625" style="66" customWidth="1"/>
    <col min="4" max="4" width="10.625" style="270" customWidth="1"/>
    <col min="5" max="5" width="10.625" style="261" customWidth="1"/>
    <col min="6" max="6" width="28.625" style="262" customWidth="1"/>
    <col min="7" max="7" width="9" style="112"/>
  </cols>
  <sheetData>
    <row r="1" spans="1:7" ht="39.950000000000003" customHeight="1">
      <c r="A1" s="550" t="s">
        <v>17</v>
      </c>
      <c r="B1" s="550"/>
      <c r="C1" s="550"/>
      <c r="D1" s="550"/>
      <c r="E1" s="550"/>
      <c r="F1" s="550"/>
    </row>
    <row r="2" spans="1:7" ht="20.100000000000001" customHeight="1">
      <c r="A2" s="64"/>
      <c r="B2" s="64"/>
      <c r="C2" s="64"/>
      <c r="D2" s="269"/>
      <c r="E2" s="254"/>
      <c r="F2" s="255"/>
    </row>
    <row r="3" spans="1:7" s="66" customFormat="1" ht="20.100000000000001" customHeight="1">
      <c r="A3" s="62" t="s">
        <v>214</v>
      </c>
      <c r="B3" s="62" t="s">
        <v>18</v>
      </c>
      <c r="C3" s="62" t="s">
        <v>19</v>
      </c>
      <c r="D3" s="256" t="s">
        <v>6</v>
      </c>
      <c r="E3" s="257" t="s">
        <v>20</v>
      </c>
      <c r="F3" s="257" t="s">
        <v>21</v>
      </c>
      <c r="G3" s="205"/>
    </row>
    <row r="4" spans="1:7" s="66" customFormat="1" ht="20.100000000000001" customHeight="1">
      <c r="A4" s="222">
        <v>43490</v>
      </c>
      <c r="B4" s="63" t="s">
        <v>0</v>
      </c>
      <c r="C4" s="63" t="s">
        <v>22</v>
      </c>
      <c r="D4" s="344">
        <v>22200000</v>
      </c>
      <c r="E4" s="63" t="s">
        <v>231</v>
      </c>
      <c r="F4" s="223" t="s">
        <v>232</v>
      </c>
      <c r="G4" s="205" t="s">
        <v>103</v>
      </c>
    </row>
    <row r="5" spans="1:7" s="66" customFormat="1" ht="20.100000000000001" customHeight="1">
      <c r="A5" s="222">
        <v>43490</v>
      </c>
      <c r="B5" s="63" t="s">
        <v>0</v>
      </c>
      <c r="C5" s="63" t="s">
        <v>22</v>
      </c>
      <c r="D5" s="344">
        <v>22039500</v>
      </c>
      <c r="E5" s="63" t="s">
        <v>231</v>
      </c>
      <c r="F5" s="223" t="s">
        <v>233</v>
      </c>
      <c r="G5" s="205" t="s">
        <v>103</v>
      </c>
    </row>
    <row r="6" spans="1:7" s="66" customFormat="1" ht="20.100000000000001" customHeight="1">
      <c r="A6" s="222">
        <v>43490</v>
      </c>
      <c r="B6" s="63" t="s">
        <v>0</v>
      </c>
      <c r="C6" s="63" t="s">
        <v>22</v>
      </c>
      <c r="D6" s="344">
        <v>5926000</v>
      </c>
      <c r="E6" s="63" t="s">
        <v>231</v>
      </c>
      <c r="F6" s="223" t="s">
        <v>234</v>
      </c>
      <c r="G6" s="205" t="s">
        <v>103</v>
      </c>
    </row>
    <row r="7" spans="1:7" s="66" customFormat="1" ht="20.100000000000001" customHeight="1">
      <c r="A7" s="222">
        <v>43490</v>
      </c>
      <c r="B7" s="63" t="s">
        <v>0</v>
      </c>
      <c r="C7" s="63" t="s">
        <v>22</v>
      </c>
      <c r="D7" s="344">
        <v>5352000</v>
      </c>
      <c r="E7" s="63" t="s">
        <v>231</v>
      </c>
      <c r="F7" s="223" t="s">
        <v>235</v>
      </c>
      <c r="G7" s="205" t="s">
        <v>103</v>
      </c>
    </row>
    <row r="8" spans="1:7" s="66" customFormat="1" ht="20.100000000000001" customHeight="1">
      <c r="A8" s="222">
        <v>43490</v>
      </c>
      <c r="B8" s="63" t="s">
        <v>0</v>
      </c>
      <c r="C8" s="63" t="s">
        <v>22</v>
      </c>
      <c r="D8" s="344">
        <v>18390000</v>
      </c>
      <c r="E8" s="63" t="s">
        <v>231</v>
      </c>
      <c r="F8" s="223" t="s">
        <v>236</v>
      </c>
      <c r="G8" s="205" t="s">
        <v>103</v>
      </c>
    </row>
    <row r="9" spans="1:7" s="66" customFormat="1" ht="20.100000000000001" customHeight="1">
      <c r="A9" s="222">
        <v>43490</v>
      </c>
      <c r="B9" s="63" t="s">
        <v>0</v>
      </c>
      <c r="C9" s="63" t="s">
        <v>22</v>
      </c>
      <c r="D9" s="344">
        <v>5370000</v>
      </c>
      <c r="E9" s="63" t="s">
        <v>231</v>
      </c>
      <c r="F9" s="223" t="s">
        <v>237</v>
      </c>
      <c r="G9" s="205" t="s">
        <v>103</v>
      </c>
    </row>
    <row r="10" spans="1:7" s="66" customFormat="1" ht="20.100000000000001" customHeight="1">
      <c r="A10" s="222">
        <v>43490</v>
      </c>
      <c r="B10" s="63" t="s">
        <v>0</v>
      </c>
      <c r="C10" s="63" t="s">
        <v>22</v>
      </c>
      <c r="D10" s="344">
        <v>4432500</v>
      </c>
      <c r="E10" s="63" t="s">
        <v>231</v>
      </c>
      <c r="F10" s="223" t="s">
        <v>238</v>
      </c>
      <c r="G10" s="205" t="s">
        <v>103</v>
      </c>
    </row>
    <row r="11" spans="1:7" s="66" customFormat="1" ht="20.100000000000001" customHeight="1">
      <c r="A11" s="222">
        <v>43490</v>
      </c>
      <c r="B11" s="63" t="s">
        <v>0</v>
      </c>
      <c r="C11" s="63" t="s">
        <v>23</v>
      </c>
      <c r="D11" s="344">
        <v>51800000</v>
      </c>
      <c r="E11" s="63" t="s">
        <v>239</v>
      </c>
      <c r="F11" s="223" t="s">
        <v>240</v>
      </c>
      <c r="G11" s="205" t="s">
        <v>103</v>
      </c>
    </row>
    <row r="12" spans="1:7" s="66" customFormat="1" ht="20.100000000000001" customHeight="1">
      <c r="A12" s="222">
        <v>43490</v>
      </c>
      <c r="B12" s="63" t="s">
        <v>0</v>
      </c>
      <c r="C12" s="63" t="s">
        <v>23</v>
      </c>
      <c r="D12" s="344">
        <v>22039500</v>
      </c>
      <c r="E12" s="63" t="s">
        <v>239</v>
      </c>
      <c r="F12" s="223" t="s">
        <v>241</v>
      </c>
      <c r="G12" s="205" t="s">
        <v>103</v>
      </c>
    </row>
    <row r="13" spans="1:7" s="66" customFormat="1" ht="20.100000000000001" customHeight="1">
      <c r="A13" s="222">
        <v>43490</v>
      </c>
      <c r="B13" s="63" t="s">
        <v>0</v>
      </c>
      <c r="C13" s="63" t="s">
        <v>23</v>
      </c>
      <c r="D13" s="344">
        <v>5926000</v>
      </c>
      <c r="E13" s="63" t="s">
        <v>239</v>
      </c>
      <c r="F13" s="223" t="s">
        <v>242</v>
      </c>
      <c r="G13" s="205" t="s">
        <v>103</v>
      </c>
    </row>
    <row r="14" spans="1:7" s="66" customFormat="1" ht="20.100000000000001" customHeight="1">
      <c r="A14" s="222">
        <v>43490</v>
      </c>
      <c r="B14" s="63" t="s">
        <v>0</v>
      </c>
      <c r="C14" s="63" t="s">
        <v>23</v>
      </c>
      <c r="D14" s="344">
        <v>5352000</v>
      </c>
      <c r="E14" s="63" t="s">
        <v>239</v>
      </c>
      <c r="F14" s="223" t="s">
        <v>243</v>
      </c>
      <c r="G14" s="205" t="s">
        <v>103</v>
      </c>
    </row>
    <row r="15" spans="1:7" s="66" customFormat="1" ht="20.100000000000001" customHeight="1">
      <c r="A15" s="222">
        <v>43490</v>
      </c>
      <c r="B15" s="63" t="s">
        <v>0</v>
      </c>
      <c r="C15" s="63" t="s">
        <v>23</v>
      </c>
      <c r="D15" s="344">
        <v>18390000</v>
      </c>
      <c r="E15" s="63" t="s">
        <v>239</v>
      </c>
      <c r="F15" s="223" t="s">
        <v>244</v>
      </c>
      <c r="G15" s="205" t="s">
        <v>103</v>
      </c>
    </row>
    <row r="16" spans="1:7" s="66" customFormat="1" ht="20.100000000000001" customHeight="1">
      <c r="A16" s="222">
        <v>43490</v>
      </c>
      <c r="B16" s="63" t="s">
        <v>0</v>
      </c>
      <c r="C16" s="63" t="s">
        <v>23</v>
      </c>
      <c r="D16" s="344">
        <v>5370000</v>
      </c>
      <c r="E16" s="63" t="s">
        <v>239</v>
      </c>
      <c r="F16" s="223" t="s">
        <v>245</v>
      </c>
      <c r="G16" s="205" t="s">
        <v>103</v>
      </c>
    </row>
    <row r="17" spans="1:7" s="66" customFormat="1" ht="20.100000000000001" customHeight="1">
      <c r="A17" s="222">
        <v>43490</v>
      </c>
      <c r="B17" s="63" t="s">
        <v>0</v>
      </c>
      <c r="C17" s="63" t="s">
        <v>23</v>
      </c>
      <c r="D17" s="344">
        <v>4432500</v>
      </c>
      <c r="E17" s="63" t="s">
        <v>239</v>
      </c>
      <c r="F17" s="223" t="s">
        <v>246</v>
      </c>
      <c r="G17" s="205" t="s">
        <v>103</v>
      </c>
    </row>
    <row r="18" spans="1:7" s="66" customFormat="1" ht="20.100000000000001" customHeight="1">
      <c r="A18" s="222">
        <v>43490</v>
      </c>
      <c r="B18" s="63" t="s">
        <v>0</v>
      </c>
      <c r="C18" s="63" t="s">
        <v>23</v>
      </c>
      <c r="D18" s="344">
        <v>22800000</v>
      </c>
      <c r="E18" s="63" t="s">
        <v>239</v>
      </c>
      <c r="F18" s="223" t="s">
        <v>247</v>
      </c>
      <c r="G18" s="205" t="s">
        <v>103</v>
      </c>
    </row>
    <row r="19" spans="1:7" s="66" customFormat="1" ht="20.100000000000001" customHeight="1">
      <c r="A19" s="222">
        <v>43490</v>
      </c>
      <c r="B19" s="63" t="s">
        <v>0</v>
      </c>
      <c r="C19" s="63" t="s">
        <v>23</v>
      </c>
      <c r="D19" s="344">
        <v>2260000</v>
      </c>
      <c r="E19" s="63" t="s">
        <v>239</v>
      </c>
      <c r="F19" s="223" t="s">
        <v>248</v>
      </c>
      <c r="G19" s="205" t="s">
        <v>103</v>
      </c>
    </row>
    <row r="20" spans="1:7" s="66" customFormat="1" ht="20.100000000000001" customHeight="1">
      <c r="A20" s="222">
        <v>43493</v>
      </c>
      <c r="B20" s="63" t="s">
        <v>0</v>
      </c>
      <c r="C20" s="63" t="s">
        <v>22</v>
      </c>
      <c r="D20" s="344">
        <v>2100000</v>
      </c>
      <c r="E20" s="63" t="s">
        <v>231</v>
      </c>
      <c r="F20" s="223" t="s">
        <v>249</v>
      </c>
      <c r="G20" s="205" t="s">
        <v>103</v>
      </c>
    </row>
    <row r="21" spans="1:7" s="66" customFormat="1" ht="20.100000000000001" customHeight="1">
      <c r="A21" s="222">
        <v>43493</v>
      </c>
      <c r="B21" s="63" t="s">
        <v>0</v>
      </c>
      <c r="C21" s="63" t="s">
        <v>23</v>
      </c>
      <c r="D21" s="344">
        <v>1400000</v>
      </c>
      <c r="E21" s="63" t="s">
        <v>239</v>
      </c>
      <c r="F21" s="223" t="s">
        <v>250</v>
      </c>
      <c r="G21" s="205" t="s">
        <v>103</v>
      </c>
    </row>
    <row r="22" spans="1:7" s="66" customFormat="1" ht="20.100000000000001" customHeight="1">
      <c r="A22" s="222">
        <v>43493</v>
      </c>
      <c r="B22" s="63" t="s">
        <v>0</v>
      </c>
      <c r="C22" s="63" t="s">
        <v>23</v>
      </c>
      <c r="D22" s="344">
        <v>25480000</v>
      </c>
      <c r="E22" s="63" t="s">
        <v>239</v>
      </c>
      <c r="F22" s="223" t="s">
        <v>251</v>
      </c>
      <c r="G22" s="205" t="s">
        <v>103</v>
      </c>
    </row>
    <row r="23" spans="1:7" s="66" customFormat="1" ht="20.100000000000001" customHeight="1">
      <c r="A23" s="222">
        <v>43493</v>
      </c>
      <c r="B23" s="63" t="s">
        <v>0</v>
      </c>
      <c r="C23" s="63" t="s">
        <v>23</v>
      </c>
      <c r="D23" s="344">
        <v>5495000</v>
      </c>
      <c r="E23" s="63" t="s">
        <v>239</v>
      </c>
      <c r="F23" s="223" t="s">
        <v>247</v>
      </c>
      <c r="G23" s="205" t="s">
        <v>103</v>
      </c>
    </row>
    <row r="24" spans="1:7" s="66" customFormat="1" ht="20.100000000000001" customHeight="1">
      <c r="A24" s="222">
        <v>43493</v>
      </c>
      <c r="B24" s="63" t="s">
        <v>0</v>
      </c>
      <c r="C24" s="63" t="s">
        <v>23</v>
      </c>
      <c r="D24" s="344">
        <v>1060000</v>
      </c>
      <c r="E24" s="63" t="s">
        <v>239</v>
      </c>
      <c r="F24" s="223" t="s">
        <v>248</v>
      </c>
      <c r="G24" s="205" t="s">
        <v>103</v>
      </c>
    </row>
    <row r="25" spans="1:7" s="66" customFormat="1" ht="20.100000000000001" customHeight="1">
      <c r="A25" s="222">
        <v>43493</v>
      </c>
      <c r="B25" s="63" t="s">
        <v>0</v>
      </c>
      <c r="C25" s="63" t="s">
        <v>65</v>
      </c>
      <c r="D25" s="344">
        <v>3500000</v>
      </c>
      <c r="E25" s="63" t="s">
        <v>252</v>
      </c>
      <c r="F25" s="223" t="s">
        <v>253</v>
      </c>
      <c r="G25" s="205" t="s">
        <v>103</v>
      </c>
    </row>
    <row r="26" spans="1:7" s="66" customFormat="1" ht="20.100000000000001" customHeight="1">
      <c r="A26" s="222">
        <v>43493</v>
      </c>
      <c r="B26" s="63" t="s">
        <v>0</v>
      </c>
      <c r="C26" s="63" t="s">
        <v>65</v>
      </c>
      <c r="D26" s="344">
        <v>25480000</v>
      </c>
      <c r="E26" s="63" t="s">
        <v>252</v>
      </c>
      <c r="F26" s="223" t="s">
        <v>254</v>
      </c>
      <c r="G26" s="205" t="s">
        <v>103</v>
      </c>
    </row>
    <row r="27" spans="1:7" s="66" customFormat="1" ht="20.100000000000001" customHeight="1">
      <c r="A27" s="222">
        <v>43493</v>
      </c>
      <c r="B27" s="63" t="s">
        <v>0</v>
      </c>
      <c r="C27" s="63" t="s">
        <v>65</v>
      </c>
      <c r="D27" s="344">
        <v>5495000</v>
      </c>
      <c r="E27" s="63" t="s">
        <v>252</v>
      </c>
      <c r="F27" s="223" t="s">
        <v>255</v>
      </c>
      <c r="G27" s="205" t="s">
        <v>103</v>
      </c>
    </row>
    <row r="28" spans="1:7" s="66" customFormat="1" ht="20.100000000000001" customHeight="1">
      <c r="A28" s="338">
        <v>43493</v>
      </c>
      <c r="B28" s="336" t="s">
        <v>0</v>
      </c>
      <c r="C28" s="336" t="s">
        <v>22</v>
      </c>
      <c r="D28" s="344">
        <v>3000000</v>
      </c>
      <c r="E28" s="336" t="s">
        <v>231</v>
      </c>
      <c r="F28" s="340" t="s">
        <v>460</v>
      </c>
      <c r="G28" s="342" t="s">
        <v>451</v>
      </c>
    </row>
    <row r="29" spans="1:7" s="66" customFormat="1" ht="20.100000000000001" customHeight="1">
      <c r="A29" s="338">
        <v>43493</v>
      </c>
      <c r="B29" s="336" t="s">
        <v>0</v>
      </c>
      <c r="C29" s="336" t="s">
        <v>23</v>
      </c>
      <c r="D29" s="344">
        <v>3500000</v>
      </c>
      <c r="E29" s="336" t="s">
        <v>239</v>
      </c>
      <c r="F29" s="340" t="s">
        <v>461</v>
      </c>
      <c r="G29" s="342" t="s">
        <v>451</v>
      </c>
    </row>
    <row r="30" spans="1:7" s="66" customFormat="1" ht="20.100000000000001" customHeight="1">
      <c r="A30" s="338">
        <v>43493</v>
      </c>
      <c r="B30" s="336" t="s">
        <v>0</v>
      </c>
      <c r="C30" s="336" t="s">
        <v>23</v>
      </c>
      <c r="D30" s="344">
        <v>300000</v>
      </c>
      <c r="E30" s="336" t="s">
        <v>239</v>
      </c>
      <c r="F30" s="340" t="s">
        <v>247</v>
      </c>
      <c r="G30" s="342" t="s">
        <v>451</v>
      </c>
    </row>
    <row r="31" spans="1:7" s="66" customFormat="1" ht="20.100000000000001" customHeight="1">
      <c r="A31" s="338">
        <v>43493</v>
      </c>
      <c r="B31" s="336" t="s">
        <v>0</v>
      </c>
      <c r="C31" s="336" t="s">
        <v>23</v>
      </c>
      <c r="D31" s="344">
        <v>375000</v>
      </c>
      <c r="E31" s="336" t="s">
        <v>239</v>
      </c>
      <c r="F31" s="340" t="s">
        <v>247</v>
      </c>
      <c r="G31" s="342" t="s">
        <v>451</v>
      </c>
    </row>
    <row r="32" spans="1:7" s="66" customFormat="1" ht="20.100000000000001" customHeight="1">
      <c r="A32" s="338">
        <v>43493</v>
      </c>
      <c r="B32" s="336" t="s">
        <v>0</v>
      </c>
      <c r="C32" s="336" t="s">
        <v>23</v>
      </c>
      <c r="D32" s="344">
        <v>2700000</v>
      </c>
      <c r="E32" s="336" t="s">
        <v>239</v>
      </c>
      <c r="F32" s="340" t="s">
        <v>462</v>
      </c>
      <c r="G32" s="342" t="s">
        <v>451</v>
      </c>
    </row>
    <row r="33" spans="1:7" s="66" customFormat="1" ht="20.100000000000001" customHeight="1">
      <c r="A33" s="338">
        <v>43493</v>
      </c>
      <c r="B33" s="336" t="s">
        <v>0</v>
      </c>
      <c r="C33" s="336" t="s">
        <v>65</v>
      </c>
      <c r="D33" s="344">
        <v>3500000</v>
      </c>
      <c r="E33" s="336" t="s">
        <v>463</v>
      </c>
      <c r="F33" s="340" t="s">
        <v>464</v>
      </c>
      <c r="G33" s="342" t="s">
        <v>451</v>
      </c>
    </row>
    <row r="34" spans="1:7" s="66" customFormat="1" ht="20.100000000000001" customHeight="1">
      <c r="A34" s="338">
        <v>43493</v>
      </c>
      <c r="B34" s="336" t="s">
        <v>0</v>
      </c>
      <c r="C34" s="336" t="s">
        <v>65</v>
      </c>
      <c r="D34" s="344">
        <v>375000</v>
      </c>
      <c r="E34" s="336" t="s">
        <v>463</v>
      </c>
      <c r="F34" s="340" t="s">
        <v>255</v>
      </c>
      <c r="G34" s="342" t="s">
        <v>451</v>
      </c>
    </row>
    <row r="35" spans="1:7" s="66" customFormat="1" ht="20.100000000000001" customHeight="1">
      <c r="A35" s="338">
        <v>43496</v>
      </c>
      <c r="B35" s="336" t="s">
        <v>0</v>
      </c>
      <c r="C35" s="336" t="s">
        <v>22</v>
      </c>
      <c r="D35" s="344">
        <v>57395340</v>
      </c>
      <c r="E35" s="336" t="s">
        <v>231</v>
      </c>
      <c r="F35" s="340" t="s">
        <v>465</v>
      </c>
      <c r="G35" s="342" t="s">
        <v>451</v>
      </c>
    </row>
    <row r="36" spans="1:7" s="66" customFormat="1" ht="20.100000000000001" customHeight="1">
      <c r="A36" s="338">
        <v>43496</v>
      </c>
      <c r="B36" s="336" t="s">
        <v>0</v>
      </c>
      <c r="C36" s="336" t="s">
        <v>22</v>
      </c>
      <c r="D36" s="344">
        <v>121641660</v>
      </c>
      <c r="E36" s="336" t="s">
        <v>231</v>
      </c>
      <c r="F36" s="340" t="s">
        <v>466</v>
      </c>
      <c r="G36" s="342" t="s">
        <v>451</v>
      </c>
    </row>
    <row r="37" spans="1:7" s="66" customFormat="1" ht="20.100000000000001" customHeight="1">
      <c r="A37" s="338">
        <v>43496</v>
      </c>
      <c r="B37" s="336" t="s">
        <v>0</v>
      </c>
      <c r="C37" s="336" t="s">
        <v>23</v>
      </c>
      <c r="D37" s="344">
        <v>66961230</v>
      </c>
      <c r="E37" s="336" t="s">
        <v>239</v>
      </c>
      <c r="F37" s="340" t="s">
        <v>467</v>
      </c>
      <c r="G37" s="342" t="s">
        <v>451</v>
      </c>
    </row>
    <row r="38" spans="1:7" s="66" customFormat="1" ht="20.100000000000001" customHeight="1">
      <c r="A38" s="338">
        <v>43496</v>
      </c>
      <c r="B38" s="336" t="s">
        <v>0</v>
      </c>
      <c r="C38" s="336" t="s">
        <v>23</v>
      </c>
      <c r="D38" s="344">
        <v>141915270</v>
      </c>
      <c r="E38" s="336" t="s">
        <v>239</v>
      </c>
      <c r="F38" s="340" t="s">
        <v>468</v>
      </c>
      <c r="G38" s="342" t="s">
        <v>451</v>
      </c>
    </row>
    <row r="39" spans="1:7" s="66" customFormat="1" ht="20.100000000000001" customHeight="1">
      <c r="A39" s="338">
        <v>43496</v>
      </c>
      <c r="B39" s="336" t="s">
        <v>0</v>
      </c>
      <c r="C39" s="336" t="s">
        <v>23</v>
      </c>
      <c r="D39" s="344">
        <v>1735000</v>
      </c>
      <c r="E39" s="336" t="s">
        <v>239</v>
      </c>
      <c r="F39" s="340" t="s">
        <v>469</v>
      </c>
      <c r="G39" s="342" t="s">
        <v>451</v>
      </c>
    </row>
    <row r="40" spans="1:7" s="66" customFormat="1" ht="20.100000000000001" customHeight="1">
      <c r="A40" s="338">
        <v>43496</v>
      </c>
      <c r="B40" s="336" t="s">
        <v>0</v>
      </c>
      <c r="C40" s="336" t="s">
        <v>23</v>
      </c>
      <c r="D40" s="344">
        <v>15874000</v>
      </c>
      <c r="E40" s="336" t="s">
        <v>239</v>
      </c>
      <c r="F40" s="340" t="s">
        <v>470</v>
      </c>
      <c r="G40" s="342" t="s">
        <v>451</v>
      </c>
    </row>
    <row r="41" spans="1:7" s="66" customFormat="1" ht="20.100000000000001" customHeight="1">
      <c r="A41" s="338">
        <v>43496</v>
      </c>
      <c r="B41" s="336" t="s">
        <v>0</v>
      </c>
      <c r="C41" s="336" t="s">
        <v>65</v>
      </c>
      <c r="D41" s="344">
        <v>66961230</v>
      </c>
      <c r="E41" s="336" t="s">
        <v>463</v>
      </c>
      <c r="F41" s="340" t="s">
        <v>471</v>
      </c>
      <c r="G41" s="342" t="s">
        <v>451</v>
      </c>
    </row>
    <row r="42" spans="1:7" s="66" customFormat="1" ht="20.100000000000001" customHeight="1">
      <c r="A42" s="338">
        <v>43496</v>
      </c>
      <c r="B42" s="336" t="s">
        <v>0</v>
      </c>
      <c r="C42" s="336" t="s">
        <v>65</v>
      </c>
      <c r="D42" s="344">
        <v>141915270</v>
      </c>
      <c r="E42" s="336" t="s">
        <v>463</v>
      </c>
      <c r="F42" s="340" t="s">
        <v>472</v>
      </c>
      <c r="G42" s="342" t="s">
        <v>451</v>
      </c>
    </row>
    <row r="43" spans="1:7" s="66" customFormat="1" ht="20.100000000000001" customHeight="1">
      <c r="A43" s="338">
        <v>43496</v>
      </c>
      <c r="B43" s="336" t="s">
        <v>0</v>
      </c>
      <c r="C43" s="336" t="s">
        <v>65</v>
      </c>
      <c r="D43" s="344">
        <v>1735000</v>
      </c>
      <c r="E43" s="336" t="s">
        <v>463</v>
      </c>
      <c r="F43" s="340" t="s">
        <v>473</v>
      </c>
      <c r="G43" s="342" t="s">
        <v>451</v>
      </c>
    </row>
    <row r="44" spans="1:7" s="66" customFormat="1" ht="20.100000000000001" customHeight="1">
      <c r="A44" s="222">
        <v>43509</v>
      </c>
      <c r="B44" s="63" t="s">
        <v>0</v>
      </c>
      <c r="C44" s="63" t="s">
        <v>157</v>
      </c>
      <c r="D44" s="344">
        <v>1400000</v>
      </c>
      <c r="E44" s="63" t="s">
        <v>433</v>
      </c>
      <c r="F44" s="223" t="s">
        <v>66</v>
      </c>
      <c r="G44" s="205" t="s">
        <v>103</v>
      </c>
    </row>
    <row r="45" spans="1:7" s="66" customFormat="1" ht="20.100000000000001" customHeight="1">
      <c r="A45" s="338">
        <v>43529</v>
      </c>
      <c r="B45" s="336" t="s">
        <v>0</v>
      </c>
      <c r="C45" s="336" t="s">
        <v>23</v>
      </c>
      <c r="D45" s="344">
        <v>450000</v>
      </c>
      <c r="E45" s="336" t="s">
        <v>239</v>
      </c>
      <c r="F45" s="340" t="s">
        <v>247</v>
      </c>
      <c r="G45" s="342" t="s">
        <v>451</v>
      </c>
    </row>
    <row r="46" spans="1:7" s="66" customFormat="1" ht="20.100000000000001" customHeight="1">
      <c r="A46" s="338">
        <v>43529</v>
      </c>
      <c r="B46" s="336" t="s">
        <v>0</v>
      </c>
      <c r="C46" s="336" t="s">
        <v>23</v>
      </c>
      <c r="D46" s="344">
        <v>7500000</v>
      </c>
      <c r="E46" s="336" t="s">
        <v>239</v>
      </c>
      <c r="F46" s="340" t="s">
        <v>462</v>
      </c>
      <c r="G46" s="342" t="s">
        <v>451</v>
      </c>
    </row>
    <row r="47" spans="1:7" s="66" customFormat="1" ht="20.100000000000001" customHeight="1">
      <c r="A47" s="222">
        <v>43530</v>
      </c>
      <c r="B47" s="63" t="s">
        <v>0</v>
      </c>
      <c r="C47" s="63" t="s">
        <v>157</v>
      </c>
      <c r="D47" s="344">
        <v>3000000</v>
      </c>
      <c r="E47" s="63" t="s">
        <v>256</v>
      </c>
      <c r="F47" s="223" t="s">
        <v>257</v>
      </c>
      <c r="G47" s="205" t="s">
        <v>103</v>
      </c>
    </row>
    <row r="48" spans="1:7" s="66" customFormat="1" ht="20.100000000000001" customHeight="1">
      <c r="A48" s="222">
        <v>43532</v>
      </c>
      <c r="B48" s="63" t="s">
        <v>0</v>
      </c>
      <c r="C48" s="63" t="s">
        <v>157</v>
      </c>
      <c r="D48" s="344">
        <v>3000000</v>
      </c>
      <c r="E48" s="63" t="s">
        <v>256</v>
      </c>
      <c r="F48" s="223" t="s">
        <v>67</v>
      </c>
      <c r="G48" s="205" t="s">
        <v>103</v>
      </c>
    </row>
    <row r="49" spans="1:7" s="66" customFormat="1" ht="20.100000000000001" customHeight="1">
      <c r="A49" s="222">
        <v>43536</v>
      </c>
      <c r="B49" s="63" t="s">
        <v>0</v>
      </c>
      <c r="C49" s="63" t="s">
        <v>157</v>
      </c>
      <c r="D49" s="344">
        <v>1000000</v>
      </c>
      <c r="E49" s="63" t="s">
        <v>256</v>
      </c>
      <c r="F49" s="223" t="s">
        <v>258</v>
      </c>
      <c r="G49" s="205" t="s">
        <v>103</v>
      </c>
    </row>
    <row r="50" spans="1:7" s="66" customFormat="1" ht="20.100000000000001" customHeight="1">
      <c r="A50" s="222">
        <v>43537</v>
      </c>
      <c r="B50" s="63" t="s">
        <v>0</v>
      </c>
      <c r="C50" s="63" t="s">
        <v>157</v>
      </c>
      <c r="D50" s="344">
        <v>2000000</v>
      </c>
      <c r="E50" s="63" t="s">
        <v>239</v>
      </c>
      <c r="F50" s="223" t="s">
        <v>24</v>
      </c>
      <c r="G50" s="205" t="s">
        <v>103</v>
      </c>
    </row>
    <row r="51" spans="1:7" s="66" customFormat="1" ht="20.100000000000001" customHeight="1">
      <c r="A51" s="222">
        <v>43560</v>
      </c>
      <c r="B51" s="63" t="s">
        <v>0</v>
      </c>
      <c r="C51" s="63" t="s">
        <v>157</v>
      </c>
      <c r="D51" s="344">
        <v>2000000</v>
      </c>
      <c r="E51" s="63" t="s">
        <v>252</v>
      </c>
      <c r="F51" s="223" t="s">
        <v>69</v>
      </c>
      <c r="G51" s="205" t="s">
        <v>103</v>
      </c>
    </row>
    <row r="52" spans="1:7" s="66" customFormat="1" ht="20.100000000000001" customHeight="1">
      <c r="A52" s="222">
        <v>43579</v>
      </c>
      <c r="B52" s="63" t="s">
        <v>0</v>
      </c>
      <c r="C52" s="63" t="s">
        <v>22</v>
      </c>
      <c r="D52" s="344">
        <v>16650000</v>
      </c>
      <c r="E52" s="63" t="s">
        <v>231</v>
      </c>
      <c r="F52" s="223" t="s">
        <v>259</v>
      </c>
      <c r="G52" s="205" t="s">
        <v>103</v>
      </c>
    </row>
    <row r="53" spans="1:7" s="66" customFormat="1" ht="20.100000000000001" customHeight="1">
      <c r="A53" s="222">
        <v>43579</v>
      </c>
      <c r="B53" s="63" t="s">
        <v>0</v>
      </c>
      <c r="C53" s="63" t="s">
        <v>22</v>
      </c>
      <c r="D53" s="344">
        <v>3900000</v>
      </c>
      <c r="E53" s="63" t="s">
        <v>231</v>
      </c>
      <c r="F53" s="223" t="s">
        <v>260</v>
      </c>
      <c r="G53" s="205" t="s">
        <v>103</v>
      </c>
    </row>
    <row r="54" spans="1:7" s="66" customFormat="1" ht="20.100000000000001" customHeight="1">
      <c r="A54" s="222">
        <v>43579</v>
      </c>
      <c r="B54" s="63" t="s">
        <v>0</v>
      </c>
      <c r="C54" s="63" t="s">
        <v>23</v>
      </c>
      <c r="D54" s="344">
        <v>38850000</v>
      </c>
      <c r="E54" s="63" t="s">
        <v>239</v>
      </c>
      <c r="F54" s="223" t="s">
        <v>261</v>
      </c>
      <c r="G54" s="205" t="s">
        <v>103</v>
      </c>
    </row>
    <row r="55" spans="1:7" s="66" customFormat="1" ht="20.100000000000001" customHeight="1">
      <c r="A55" s="222">
        <v>43579</v>
      </c>
      <c r="B55" s="63" t="s">
        <v>0</v>
      </c>
      <c r="C55" s="63" t="s">
        <v>23</v>
      </c>
      <c r="D55" s="344">
        <v>2600000</v>
      </c>
      <c r="E55" s="63" t="s">
        <v>239</v>
      </c>
      <c r="F55" s="223" t="s">
        <v>262</v>
      </c>
      <c r="G55" s="205" t="s">
        <v>103</v>
      </c>
    </row>
    <row r="56" spans="1:7" s="66" customFormat="1" ht="20.100000000000001" customHeight="1">
      <c r="A56" s="222">
        <v>43579</v>
      </c>
      <c r="B56" s="63" t="s">
        <v>0</v>
      </c>
      <c r="C56" s="63" t="s">
        <v>23</v>
      </c>
      <c r="D56" s="344">
        <v>25475000</v>
      </c>
      <c r="E56" s="63" t="s">
        <v>239</v>
      </c>
      <c r="F56" s="223" t="s">
        <v>263</v>
      </c>
      <c r="G56" s="205" t="s">
        <v>103</v>
      </c>
    </row>
    <row r="57" spans="1:7" s="66" customFormat="1" ht="20.100000000000001" customHeight="1">
      <c r="A57" s="222">
        <v>43579</v>
      </c>
      <c r="B57" s="63" t="s">
        <v>0</v>
      </c>
      <c r="C57" s="63" t="s">
        <v>23</v>
      </c>
      <c r="D57" s="344">
        <v>5495000</v>
      </c>
      <c r="E57" s="63" t="s">
        <v>239</v>
      </c>
      <c r="F57" s="223" t="s">
        <v>264</v>
      </c>
      <c r="G57" s="205" t="s">
        <v>103</v>
      </c>
    </row>
    <row r="58" spans="1:7" s="66" customFormat="1" ht="20.100000000000001" customHeight="1">
      <c r="A58" s="222">
        <v>43579</v>
      </c>
      <c r="B58" s="63" t="s">
        <v>0</v>
      </c>
      <c r="C58" s="63" t="s">
        <v>23</v>
      </c>
      <c r="D58" s="344">
        <v>15669000</v>
      </c>
      <c r="E58" s="63" t="s">
        <v>239</v>
      </c>
      <c r="F58" s="223" t="s">
        <v>264</v>
      </c>
      <c r="G58" s="205" t="s">
        <v>103</v>
      </c>
    </row>
    <row r="59" spans="1:7" s="66" customFormat="1" ht="20.100000000000001" customHeight="1">
      <c r="A59" s="222">
        <v>43579</v>
      </c>
      <c r="B59" s="63" t="s">
        <v>0</v>
      </c>
      <c r="C59" s="63" t="s">
        <v>65</v>
      </c>
      <c r="D59" s="344">
        <v>6500000</v>
      </c>
      <c r="E59" s="63" t="s">
        <v>252</v>
      </c>
      <c r="F59" s="223" t="s">
        <v>265</v>
      </c>
      <c r="G59" s="205" t="s">
        <v>103</v>
      </c>
    </row>
    <row r="60" spans="1:7" s="66" customFormat="1" ht="20.100000000000001" customHeight="1">
      <c r="A60" s="222">
        <v>43579</v>
      </c>
      <c r="B60" s="63" t="s">
        <v>0</v>
      </c>
      <c r="C60" s="63" t="s">
        <v>65</v>
      </c>
      <c r="D60" s="344">
        <v>25475000</v>
      </c>
      <c r="E60" s="63" t="s">
        <v>252</v>
      </c>
      <c r="F60" s="223" t="s">
        <v>266</v>
      </c>
      <c r="G60" s="205" t="s">
        <v>103</v>
      </c>
    </row>
    <row r="61" spans="1:7" s="66" customFormat="1" ht="20.100000000000001" customHeight="1">
      <c r="A61" s="222">
        <v>43579</v>
      </c>
      <c r="B61" s="63" t="s">
        <v>0</v>
      </c>
      <c r="C61" s="63" t="s">
        <v>65</v>
      </c>
      <c r="D61" s="344">
        <v>5495000</v>
      </c>
      <c r="E61" s="63" t="s">
        <v>252</v>
      </c>
      <c r="F61" s="223" t="s">
        <v>267</v>
      </c>
      <c r="G61" s="205" t="s">
        <v>103</v>
      </c>
    </row>
    <row r="62" spans="1:7" s="66" customFormat="1" ht="20.100000000000001" customHeight="1">
      <c r="A62" s="222">
        <v>43579</v>
      </c>
      <c r="B62" s="63" t="s">
        <v>0</v>
      </c>
      <c r="C62" s="63" t="s">
        <v>157</v>
      </c>
      <c r="D62" s="344">
        <v>2000000</v>
      </c>
      <c r="E62" s="63" t="s">
        <v>252</v>
      </c>
      <c r="F62" s="223" t="s">
        <v>68</v>
      </c>
      <c r="G62" s="205" t="s">
        <v>103</v>
      </c>
    </row>
    <row r="63" spans="1:7" s="66" customFormat="1" ht="20.100000000000001" customHeight="1">
      <c r="A63" s="222">
        <v>43579</v>
      </c>
      <c r="B63" s="63" t="s">
        <v>0</v>
      </c>
      <c r="C63" s="63" t="s">
        <v>157</v>
      </c>
      <c r="D63" s="344">
        <v>2500000</v>
      </c>
      <c r="E63" s="63" t="s">
        <v>252</v>
      </c>
      <c r="F63" s="223" t="s">
        <v>268</v>
      </c>
      <c r="G63" s="205" t="s">
        <v>103</v>
      </c>
    </row>
    <row r="64" spans="1:7" s="66" customFormat="1" ht="20.100000000000001" customHeight="1">
      <c r="A64" s="338">
        <v>43579</v>
      </c>
      <c r="B64" s="336" t="s">
        <v>0</v>
      </c>
      <c r="C64" s="336" t="s">
        <v>22</v>
      </c>
      <c r="D64" s="344">
        <v>3000000</v>
      </c>
      <c r="E64" s="336" t="s">
        <v>231</v>
      </c>
      <c r="F64" s="340" t="s">
        <v>474</v>
      </c>
      <c r="G64" s="342" t="s">
        <v>451</v>
      </c>
    </row>
    <row r="65" spans="1:7" s="66" customFormat="1" ht="20.100000000000001" customHeight="1">
      <c r="A65" s="338">
        <v>43579</v>
      </c>
      <c r="B65" s="336" t="s">
        <v>0</v>
      </c>
      <c r="C65" s="336" t="s">
        <v>23</v>
      </c>
      <c r="D65" s="344">
        <v>3500000</v>
      </c>
      <c r="E65" s="336" t="s">
        <v>239</v>
      </c>
      <c r="F65" s="340" t="s">
        <v>475</v>
      </c>
      <c r="G65" s="342" t="s">
        <v>451</v>
      </c>
    </row>
    <row r="66" spans="1:7" s="66" customFormat="1" ht="20.100000000000001" customHeight="1">
      <c r="A66" s="338">
        <v>43579</v>
      </c>
      <c r="B66" s="336" t="s">
        <v>0</v>
      </c>
      <c r="C66" s="336" t="s">
        <v>23</v>
      </c>
      <c r="D66" s="344">
        <v>375000</v>
      </c>
      <c r="E66" s="336" t="s">
        <v>239</v>
      </c>
      <c r="F66" s="340" t="s">
        <v>264</v>
      </c>
      <c r="G66" s="342" t="s">
        <v>451</v>
      </c>
    </row>
    <row r="67" spans="1:7" s="66" customFormat="1" ht="20.100000000000001" customHeight="1">
      <c r="A67" s="338">
        <v>43579</v>
      </c>
      <c r="B67" s="336" t="s">
        <v>0</v>
      </c>
      <c r="C67" s="336" t="s">
        <v>23</v>
      </c>
      <c r="D67" s="344">
        <v>750000</v>
      </c>
      <c r="E67" s="336" t="s">
        <v>239</v>
      </c>
      <c r="F67" s="340" t="s">
        <v>264</v>
      </c>
      <c r="G67" s="342" t="s">
        <v>451</v>
      </c>
    </row>
    <row r="68" spans="1:7" s="66" customFormat="1" ht="20.100000000000001" customHeight="1">
      <c r="A68" s="338">
        <v>43579</v>
      </c>
      <c r="B68" s="336" t="s">
        <v>0</v>
      </c>
      <c r="C68" s="336" t="s">
        <v>23</v>
      </c>
      <c r="D68" s="344">
        <v>10443000</v>
      </c>
      <c r="E68" s="336" t="s">
        <v>239</v>
      </c>
      <c r="F68" s="340" t="s">
        <v>476</v>
      </c>
      <c r="G68" s="342" t="s">
        <v>451</v>
      </c>
    </row>
    <row r="69" spans="1:7" s="66" customFormat="1" ht="20.100000000000001" customHeight="1">
      <c r="A69" s="338">
        <v>43579</v>
      </c>
      <c r="B69" s="336" t="s">
        <v>0</v>
      </c>
      <c r="C69" s="336" t="s">
        <v>65</v>
      </c>
      <c r="D69" s="344">
        <v>3500000</v>
      </c>
      <c r="E69" s="336" t="s">
        <v>463</v>
      </c>
      <c r="F69" s="340" t="s">
        <v>477</v>
      </c>
      <c r="G69" s="342" t="s">
        <v>451</v>
      </c>
    </row>
    <row r="70" spans="1:7" s="66" customFormat="1" ht="20.100000000000001" customHeight="1">
      <c r="A70" s="338">
        <v>43579</v>
      </c>
      <c r="B70" s="336" t="s">
        <v>0</v>
      </c>
      <c r="C70" s="336" t="s">
        <v>65</v>
      </c>
      <c r="D70" s="344">
        <v>375000</v>
      </c>
      <c r="E70" s="336" t="s">
        <v>463</v>
      </c>
      <c r="F70" s="340" t="s">
        <v>267</v>
      </c>
      <c r="G70" s="342" t="s">
        <v>451</v>
      </c>
    </row>
    <row r="71" spans="1:7" s="66" customFormat="1" ht="20.100000000000001" customHeight="1">
      <c r="A71" s="222">
        <v>43580</v>
      </c>
      <c r="B71" s="63" t="s">
        <v>0</v>
      </c>
      <c r="C71" s="63" t="s">
        <v>22</v>
      </c>
      <c r="D71" s="344">
        <v>19878750</v>
      </c>
      <c r="E71" s="63" t="s">
        <v>231</v>
      </c>
      <c r="F71" s="223" t="s">
        <v>269</v>
      </c>
      <c r="G71" s="205" t="s">
        <v>103</v>
      </c>
    </row>
    <row r="72" spans="1:7" s="66" customFormat="1" ht="20.100000000000001" customHeight="1">
      <c r="A72" s="222">
        <v>43580</v>
      </c>
      <c r="B72" s="63" t="s">
        <v>0</v>
      </c>
      <c r="C72" s="63" t="s">
        <v>22</v>
      </c>
      <c r="D72" s="344">
        <v>4444500</v>
      </c>
      <c r="E72" s="63" t="s">
        <v>231</v>
      </c>
      <c r="F72" s="223" t="s">
        <v>270</v>
      </c>
      <c r="G72" s="205" t="s">
        <v>103</v>
      </c>
    </row>
    <row r="73" spans="1:7" s="66" customFormat="1" ht="20.100000000000001" customHeight="1">
      <c r="A73" s="222">
        <v>43580</v>
      </c>
      <c r="B73" s="63" t="s">
        <v>0</v>
      </c>
      <c r="C73" s="63" t="s">
        <v>22</v>
      </c>
      <c r="D73" s="344">
        <v>4014000</v>
      </c>
      <c r="E73" s="63" t="s">
        <v>231</v>
      </c>
      <c r="F73" s="223" t="s">
        <v>271</v>
      </c>
      <c r="G73" s="205" t="s">
        <v>103</v>
      </c>
    </row>
    <row r="74" spans="1:7" s="66" customFormat="1" ht="20.100000000000001" customHeight="1">
      <c r="A74" s="222">
        <v>43580</v>
      </c>
      <c r="B74" s="63" t="s">
        <v>0</v>
      </c>
      <c r="C74" s="63" t="s">
        <v>22</v>
      </c>
      <c r="D74" s="344">
        <v>14078250</v>
      </c>
      <c r="E74" s="63" t="s">
        <v>231</v>
      </c>
      <c r="F74" s="223" t="s">
        <v>272</v>
      </c>
      <c r="G74" s="205" t="s">
        <v>103</v>
      </c>
    </row>
    <row r="75" spans="1:7" s="66" customFormat="1" ht="20.100000000000001" customHeight="1">
      <c r="A75" s="222">
        <v>43580</v>
      </c>
      <c r="B75" s="63" t="s">
        <v>0</v>
      </c>
      <c r="C75" s="63" t="s">
        <v>22</v>
      </c>
      <c r="D75" s="344">
        <v>4027500</v>
      </c>
      <c r="E75" s="63" t="s">
        <v>231</v>
      </c>
      <c r="F75" s="223" t="s">
        <v>273</v>
      </c>
      <c r="G75" s="205" t="s">
        <v>103</v>
      </c>
    </row>
    <row r="76" spans="1:7" s="66" customFormat="1" ht="20.100000000000001" customHeight="1">
      <c r="A76" s="222">
        <v>43580</v>
      </c>
      <c r="B76" s="63" t="s">
        <v>0</v>
      </c>
      <c r="C76" s="63" t="s">
        <v>22</v>
      </c>
      <c r="D76" s="344">
        <v>4073000</v>
      </c>
      <c r="E76" s="63" t="s">
        <v>231</v>
      </c>
      <c r="F76" s="223" t="s">
        <v>274</v>
      </c>
      <c r="G76" s="205" t="s">
        <v>103</v>
      </c>
    </row>
    <row r="77" spans="1:7" s="66" customFormat="1" ht="20.100000000000001" customHeight="1">
      <c r="A77" s="222">
        <v>43580</v>
      </c>
      <c r="B77" s="63" t="s">
        <v>0</v>
      </c>
      <c r="C77" s="63" t="s">
        <v>23</v>
      </c>
      <c r="D77" s="344">
        <v>19878750</v>
      </c>
      <c r="E77" s="63" t="s">
        <v>239</v>
      </c>
      <c r="F77" s="223" t="s">
        <v>275</v>
      </c>
      <c r="G77" s="205" t="s">
        <v>103</v>
      </c>
    </row>
    <row r="78" spans="1:7" s="66" customFormat="1" ht="20.100000000000001" customHeight="1">
      <c r="A78" s="222">
        <v>43580</v>
      </c>
      <c r="B78" s="63" t="s">
        <v>0</v>
      </c>
      <c r="C78" s="63" t="s">
        <v>23</v>
      </c>
      <c r="D78" s="344">
        <v>4444500</v>
      </c>
      <c r="E78" s="63" t="s">
        <v>239</v>
      </c>
      <c r="F78" s="223" t="s">
        <v>276</v>
      </c>
      <c r="G78" s="205" t="s">
        <v>103</v>
      </c>
    </row>
    <row r="79" spans="1:7" s="66" customFormat="1" ht="20.100000000000001" customHeight="1">
      <c r="A79" s="222">
        <v>43580</v>
      </c>
      <c r="B79" s="63" t="s">
        <v>0</v>
      </c>
      <c r="C79" s="63" t="s">
        <v>23</v>
      </c>
      <c r="D79" s="344">
        <v>4014000</v>
      </c>
      <c r="E79" s="63" t="s">
        <v>239</v>
      </c>
      <c r="F79" s="223" t="s">
        <v>277</v>
      </c>
      <c r="G79" s="205" t="s">
        <v>103</v>
      </c>
    </row>
    <row r="80" spans="1:7" s="66" customFormat="1" ht="20.100000000000001" customHeight="1">
      <c r="A80" s="222">
        <v>43580</v>
      </c>
      <c r="B80" s="63" t="s">
        <v>0</v>
      </c>
      <c r="C80" s="63" t="s">
        <v>23</v>
      </c>
      <c r="D80" s="344">
        <v>14078250</v>
      </c>
      <c r="E80" s="63" t="s">
        <v>239</v>
      </c>
      <c r="F80" s="223" t="s">
        <v>278</v>
      </c>
      <c r="G80" s="205" t="s">
        <v>103</v>
      </c>
    </row>
    <row r="81" spans="1:7" s="66" customFormat="1" ht="20.100000000000001" customHeight="1">
      <c r="A81" s="222">
        <v>43580</v>
      </c>
      <c r="B81" s="63" t="s">
        <v>0</v>
      </c>
      <c r="C81" s="63" t="s">
        <v>23</v>
      </c>
      <c r="D81" s="344">
        <v>4027500</v>
      </c>
      <c r="E81" s="63" t="s">
        <v>239</v>
      </c>
      <c r="F81" s="223" t="s">
        <v>279</v>
      </c>
      <c r="G81" s="205" t="s">
        <v>103</v>
      </c>
    </row>
    <row r="82" spans="1:7" s="66" customFormat="1" ht="20.100000000000001" customHeight="1">
      <c r="A82" s="222">
        <v>43580</v>
      </c>
      <c r="B82" s="63" t="s">
        <v>0</v>
      </c>
      <c r="C82" s="63" t="s">
        <v>23</v>
      </c>
      <c r="D82" s="344">
        <v>4073000</v>
      </c>
      <c r="E82" s="63" t="s">
        <v>239</v>
      </c>
      <c r="F82" s="223" t="s">
        <v>280</v>
      </c>
      <c r="G82" s="205" t="s">
        <v>103</v>
      </c>
    </row>
    <row r="83" spans="1:7" s="66" customFormat="1" ht="20.100000000000001" customHeight="1">
      <c r="A83" s="222">
        <v>43594</v>
      </c>
      <c r="B83" s="63" t="s">
        <v>0</v>
      </c>
      <c r="C83" s="63" t="s">
        <v>157</v>
      </c>
      <c r="D83" s="344">
        <v>10000000</v>
      </c>
      <c r="E83" s="63" t="s">
        <v>239</v>
      </c>
      <c r="F83" s="223" t="s">
        <v>25</v>
      </c>
      <c r="G83" s="205" t="s">
        <v>103</v>
      </c>
    </row>
    <row r="84" spans="1:7" s="66" customFormat="1" ht="20.100000000000001" customHeight="1">
      <c r="A84" s="338">
        <v>43598</v>
      </c>
      <c r="B84" s="336" t="s">
        <v>0</v>
      </c>
      <c r="C84" s="336" t="s">
        <v>22</v>
      </c>
      <c r="D84" s="344">
        <v>57395340</v>
      </c>
      <c r="E84" s="336" t="s">
        <v>231</v>
      </c>
      <c r="F84" s="340" t="s">
        <v>478</v>
      </c>
      <c r="G84" s="342" t="s">
        <v>451</v>
      </c>
    </row>
    <row r="85" spans="1:7" s="66" customFormat="1" ht="20.100000000000001" customHeight="1">
      <c r="A85" s="338">
        <v>43598</v>
      </c>
      <c r="B85" s="336" t="s">
        <v>0</v>
      </c>
      <c r="C85" s="336" t="s">
        <v>22</v>
      </c>
      <c r="D85" s="344">
        <v>121641660</v>
      </c>
      <c r="E85" s="336" t="s">
        <v>231</v>
      </c>
      <c r="F85" s="340" t="s">
        <v>479</v>
      </c>
      <c r="G85" s="342" t="s">
        <v>451</v>
      </c>
    </row>
    <row r="86" spans="1:7" s="66" customFormat="1" ht="20.100000000000001" customHeight="1">
      <c r="A86" s="338">
        <v>43598</v>
      </c>
      <c r="B86" s="336" t="s">
        <v>0</v>
      </c>
      <c r="C86" s="336" t="s">
        <v>23</v>
      </c>
      <c r="D86" s="344">
        <v>66961230</v>
      </c>
      <c r="E86" s="336" t="s">
        <v>239</v>
      </c>
      <c r="F86" s="340" t="s">
        <v>480</v>
      </c>
      <c r="G86" s="342" t="s">
        <v>451</v>
      </c>
    </row>
    <row r="87" spans="1:7" s="66" customFormat="1" ht="20.100000000000001" customHeight="1">
      <c r="A87" s="338">
        <v>43598</v>
      </c>
      <c r="B87" s="336" t="s">
        <v>0</v>
      </c>
      <c r="C87" s="336" t="s">
        <v>23</v>
      </c>
      <c r="D87" s="344">
        <v>141915270</v>
      </c>
      <c r="E87" s="336" t="s">
        <v>239</v>
      </c>
      <c r="F87" s="340" t="s">
        <v>481</v>
      </c>
      <c r="G87" s="342" t="s">
        <v>451</v>
      </c>
    </row>
    <row r="88" spans="1:7" s="66" customFormat="1" ht="20.100000000000001" customHeight="1">
      <c r="A88" s="338">
        <v>43598</v>
      </c>
      <c r="B88" s="336" t="s">
        <v>0</v>
      </c>
      <c r="C88" s="336" t="s">
        <v>23</v>
      </c>
      <c r="D88" s="344">
        <v>1735000</v>
      </c>
      <c r="E88" s="336" t="s">
        <v>239</v>
      </c>
      <c r="F88" s="340" t="s">
        <v>482</v>
      </c>
      <c r="G88" s="342" t="s">
        <v>451</v>
      </c>
    </row>
    <row r="89" spans="1:7" s="66" customFormat="1" ht="20.100000000000001" customHeight="1">
      <c r="A89" s="338">
        <v>43598</v>
      </c>
      <c r="B89" s="336" t="s">
        <v>0</v>
      </c>
      <c r="C89" s="336" t="s">
        <v>23</v>
      </c>
      <c r="D89" s="344">
        <v>15874000</v>
      </c>
      <c r="E89" s="336" t="s">
        <v>239</v>
      </c>
      <c r="F89" s="340" t="s">
        <v>483</v>
      </c>
      <c r="G89" s="342" t="s">
        <v>451</v>
      </c>
    </row>
    <row r="90" spans="1:7" s="66" customFormat="1" ht="20.100000000000001" customHeight="1">
      <c r="A90" s="338">
        <v>43598</v>
      </c>
      <c r="B90" s="336" t="s">
        <v>0</v>
      </c>
      <c r="C90" s="336" t="s">
        <v>65</v>
      </c>
      <c r="D90" s="344">
        <v>141915270</v>
      </c>
      <c r="E90" s="336" t="s">
        <v>463</v>
      </c>
      <c r="F90" s="340" t="s">
        <v>484</v>
      </c>
      <c r="G90" s="342" t="s">
        <v>451</v>
      </c>
    </row>
    <row r="91" spans="1:7" s="66" customFormat="1" ht="20.100000000000001" customHeight="1">
      <c r="A91" s="338">
        <v>43598</v>
      </c>
      <c r="B91" s="336" t="s">
        <v>0</v>
      </c>
      <c r="C91" s="336" t="s">
        <v>65</v>
      </c>
      <c r="D91" s="344">
        <v>66961230</v>
      </c>
      <c r="E91" s="336" t="s">
        <v>463</v>
      </c>
      <c r="F91" s="340" t="s">
        <v>602</v>
      </c>
      <c r="G91" s="342" t="s">
        <v>451</v>
      </c>
    </row>
    <row r="92" spans="1:7" s="66" customFormat="1" ht="20.100000000000001" customHeight="1">
      <c r="A92" s="338">
        <v>43598</v>
      </c>
      <c r="B92" s="336" t="s">
        <v>0</v>
      </c>
      <c r="C92" s="336" t="s">
        <v>65</v>
      </c>
      <c r="D92" s="344">
        <v>1735000</v>
      </c>
      <c r="E92" s="336" t="s">
        <v>463</v>
      </c>
      <c r="F92" s="340" t="s">
        <v>485</v>
      </c>
      <c r="G92" s="342" t="s">
        <v>451</v>
      </c>
    </row>
    <row r="93" spans="1:7" s="66" customFormat="1" ht="20.100000000000001" customHeight="1">
      <c r="A93" s="222">
        <v>43602</v>
      </c>
      <c r="B93" s="63" t="s">
        <v>0</v>
      </c>
      <c r="C93" s="63" t="s">
        <v>157</v>
      </c>
      <c r="D93" s="344">
        <v>800000</v>
      </c>
      <c r="E93" s="63" t="s">
        <v>434</v>
      </c>
      <c r="F93" s="223" t="s">
        <v>281</v>
      </c>
      <c r="G93" s="205" t="s">
        <v>103</v>
      </c>
    </row>
    <row r="94" spans="1:7" s="66" customFormat="1" ht="20.100000000000001" customHeight="1">
      <c r="A94" s="222">
        <v>43626</v>
      </c>
      <c r="B94" s="63" t="s">
        <v>0</v>
      </c>
      <c r="C94" s="63" t="s">
        <v>157</v>
      </c>
      <c r="D94" s="344">
        <v>3000000</v>
      </c>
      <c r="E94" s="63" t="s">
        <v>256</v>
      </c>
      <c r="F94" s="223" t="s">
        <v>257</v>
      </c>
      <c r="G94" s="205" t="s">
        <v>103</v>
      </c>
    </row>
    <row r="95" spans="1:7" s="66" customFormat="1" ht="20.100000000000001" customHeight="1">
      <c r="A95" s="222">
        <v>43635</v>
      </c>
      <c r="B95" s="63" t="s">
        <v>0</v>
      </c>
      <c r="C95" s="63" t="s">
        <v>157</v>
      </c>
      <c r="D95" s="344">
        <v>1000000</v>
      </c>
      <c r="E95" s="63" t="s">
        <v>252</v>
      </c>
      <c r="F95" s="223" t="s">
        <v>282</v>
      </c>
      <c r="G95" s="205" t="s">
        <v>103</v>
      </c>
    </row>
    <row r="96" spans="1:7" s="66" customFormat="1" ht="20.100000000000001" customHeight="1">
      <c r="A96" s="222">
        <v>43665</v>
      </c>
      <c r="B96" s="63" t="s">
        <v>0</v>
      </c>
      <c r="C96" s="63" t="s">
        <v>22</v>
      </c>
      <c r="D96" s="344">
        <v>11100000</v>
      </c>
      <c r="E96" s="63" t="s">
        <v>231</v>
      </c>
      <c r="F96" s="223" t="s">
        <v>283</v>
      </c>
      <c r="G96" s="205" t="s">
        <v>103</v>
      </c>
    </row>
    <row r="97" spans="1:7" s="66" customFormat="1" ht="20.100000000000001" customHeight="1">
      <c r="A97" s="222">
        <v>43665</v>
      </c>
      <c r="B97" s="63" t="s">
        <v>0</v>
      </c>
      <c r="C97" s="63" t="s">
        <v>22</v>
      </c>
      <c r="D97" s="344">
        <v>13252500</v>
      </c>
      <c r="E97" s="63" t="s">
        <v>231</v>
      </c>
      <c r="F97" s="223" t="s">
        <v>284</v>
      </c>
      <c r="G97" s="205" t="s">
        <v>103</v>
      </c>
    </row>
    <row r="98" spans="1:7" s="66" customFormat="1" ht="20.100000000000001" customHeight="1">
      <c r="A98" s="222">
        <v>43665</v>
      </c>
      <c r="B98" s="63" t="s">
        <v>0</v>
      </c>
      <c r="C98" s="63" t="s">
        <v>22</v>
      </c>
      <c r="D98" s="344">
        <v>2963000</v>
      </c>
      <c r="E98" s="63" t="s">
        <v>231</v>
      </c>
      <c r="F98" s="223" t="s">
        <v>285</v>
      </c>
      <c r="G98" s="205" t="s">
        <v>103</v>
      </c>
    </row>
    <row r="99" spans="1:7" s="66" customFormat="1" ht="20.100000000000001" customHeight="1">
      <c r="A99" s="222">
        <v>43665</v>
      </c>
      <c r="B99" s="63" t="s">
        <v>0</v>
      </c>
      <c r="C99" s="63" t="s">
        <v>22</v>
      </c>
      <c r="D99" s="344">
        <v>2676000</v>
      </c>
      <c r="E99" s="63" t="s">
        <v>231</v>
      </c>
      <c r="F99" s="223" t="s">
        <v>286</v>
      </c>
      <c r="G99" s="205" t="s">
        <v>103</v>
      </c>
    </row>
    <row r="100" spans="1:7" s="66" customFormat="1" ht="20.100000000000001" customHeight="1">
      <c r="A100" s="222">
        <v>43665</v>
      </c>
      <c r="B100" s="63" t="s">
        <v>0</v>
      </c>
      <c r="C100" s="63" t="s">
        <v>22</v>
      </c>
      <c r="D100" s="344">
        <v>9385500</v>
      </c>
      <c r="E100" s="63" t="s">
        <v>231</v>
      </c>
      <c r="F100" s="223" t="s">
        <v>287</v>
      </c>
      <c r="G100" s="205" t="s">
        <v>103</v>
      </c>
    </row>
    <row r="101" spans="1:7" s="66" customFormat="1" ht="20.100000000000001" customHeight="1">
      <c r="A101" s="222">
        <v>43665</v>
      </c>
      <c r="B101" s="63" t="s">
        <v>0</v>
      </c>
      <c r="C101" s="63" t="s">
        <v>22</v>
      </c>
      <c r="D101" s="344">
        <v>2685000</v>
      </c>
      <c r="E101" s="63" t="s">
        <v>231</v>
      </c>
      <c r="F101" s="223" t="s">
        <v>288</v>
      </c>
      <c r="G101" s="205" t="s">
        <v>103</v>
      </c>
    </row>
    <row r="102" spans="1:7" s="66" customFormat="1" ht="20.100000000000001" customHeight="1">
      <c r="A102" s="222">
        <v>43665</v>
      </c>
      <c r="B102" s="63" t="s">
        <v>0</v>
      </c>
      <c r="C102" s="63" t="s">
        <v>22</v>
      </c>
      <c r="D102" s="344">
        <v>2716500</v>
      </c>
      <c r="E102" s="63" t="s">
        <v>231</v>
      </c>
      <c r="F102" s="223" t="s">
        <v>289</v>
      </c>
      <c r="G102" s="205" t="s">
        <v>103</v>
      </c>
    </row>
    <row r="103" spans="1:7" s="66" customFormat="1" ht="20.100000000000001" customHeight="1">
      <c r="A103" s="222">
        <v>43665</v>
      </c>
      <c r="B103" s="63" t="s">
        <v>0</v>
      </c>
      <c r="C103" s="63" t="s">
        <v>22</v>
      </c>
      <c r="D103" s="344">
        <v>3000000</v>
      </c>
      <c r="E103" s="63" t="s">
        <v>231</v>
      </c>
      <c r="F103" s="223" t="s">
        <v>290</v>
      </c>
      <c r="G103" s="205" t="s">
        <v>103</v>
      </c>
    </row>
    <row r="104" spans="1:7" s="66" customFormat="1" ht="20.100000000000001" customHeight="1">
      <c r="A104" s="222">
        <v>43665</v>
      </c>
      <c r="B104" s="63" t="s">
        <v>0</v>
      </c>
      <c r="C104" s="63" t="s">
        <v>22</v>
      </c>
      <c r="D104" s="344">
        <v>8400000</v>
      </c>
      <c r="E104" s="63" t="s">
        <v>231</v>
      </c>
      <c r="F104" s="223" t="s">
        <v>291</v>
      </c>
      <c r="G104" s="205" t="s">
        <v>103</v>
      </c>
    </row>
    <row r="105" spans="1:7" s="66" customFormat="1" ht="20.100000000000001" customHeight="1">
      <c r="A105" s="222">
        <v>43665</v>
      </c>
      <c r="B105" s="63" t="s">
        <v>0</v>
      </c>
      <c r="C105" s="63" t="s">
        <v>22</v>
      </c>
      <c r="D105" s="344">
        <v>21000000</v>
      </c>
      <c r="E105" s="63" t="s">
        <v>231</v>
      </c>
      <c r="F105" s="223" t="s">
        <v>292</v>
      </c>
      <c r="G105" s="205" t="s">
        <v>103</v>
      </c>
    </row>
    <row r="106" spans="1:7" s="66" customFormat="1" ht="20.100000000000001" customHeight="1">
      <c r="A106" s="222">
        <v>43665</v>
      </c>
      <c r="B106" s="63" t="s">
        <v>0</v>
      </c>
      <c r="C106" s="63" t="s">
        <v>23</v>
      </c>
      <c r="D106" s="344">
        <v>25900000</v>
      </c>
      <c r="E106" s="63" t="s">
        <v>239</v>
      </c>
      <c r="F106" s="223" t="s">
        <v>293</v>
      </c>
      <c r="G106" s="205" t="s">
        <v>103</v>
      </c>
    </row>
    <row r="107" spans="1:7" s="66" customFormat="1" ht="20.100000000000001" customHeight="1">
      <c r="A107" s="222">
        <v>43665</v>
      </c>
      <c r="B107" s="63" t="s">
        <v>0</v>
      </c>
      <c r="C107" s="63" t="s">
        <v>23</v>
      </c>
      <c r="D107" s="344">
        <v>13252500</v>
      </c>
      <c r="E107" s="63" t="s">
        <v>239</v>
      </c>
      <c r="F107" s="223" t="s">
        <v>294</v>
      </c>
      <c r="G107" s="205" t="s">
        <v>103</v>
      </c>
    </row>
    <row r="108" spans="1:7" s="66" customFormat="1" ht="20.100000000000001" customHeight="1">
      <c r="A108" s="222">
        <v>43665</v>
      </c>
      <c r="B108" s="63" t="s">
        <v>0</v>
      </c>
      <c r="C108" s="63" t="s">
        <v>23</v>
      </c>
      <c r="D108" s="344">
        <v>2963000</v>
      </c>
      <c r="E108" s="63" t="s">
        <v>239</v>
      </c>
      <c r="F108" s="223" t="s">
        <v>295</v>
      </c>
      <c r="G108" s="205" t="s">
        <v>103</v>
      </c>
    </row>
    <row r="109" spans="1:7" s="66" customFormat="1" ht="20.100000000000001" customHeight="1">
      <c r="A109" s="222">
        <v>43665</v>
      </c>
      <c r="B109" s="63" t="s">
        <v>0</v>
      </c>
      <c r="C109" s="63" t="s">
        <v>23</v>
      </c>
      <c r="D109" s="344">
        <v>2676000</v>
      </c>
      <c r="E109" s="63" t="s">
        <v>239</v>
      </c>
      <c r="F109" s="223" t="s">
        <v>296</v>
      </c>
      <c r="G109" s="205" t="s">
        <v>103</v>
      </c>
    </row>
    <row r="110" spans="1:7" s="66" customFormat="1" ht="20.100000000000001" customHeight="1">
      <c r="A110" s="222">
        <v>43665</v>
      </c>
      <c r="B110" s="63" t="s">
        <v>0</v>
      </c>
      <c r="C110" s="63" t="s">
        <v>23</v>
      </c>
      <c r="D110" s="344">
        <v>9385500</v>
      </c>
      <c r="E110" s="63" t="s">
        <v>239</v>
      </c>
      <c r="F110" s="223" t="s">
        <v>297</v>
      </c>
      <c r="G110" s="205" t="s">
        <v>103</v>
      </c>
    </row>
    <row r="111" spans="1:7" s="66" customFormat="1" ht="20.100000000000001" customHeight="1">
      <c r="A111" s="222">
        <v>43665</v>
      </c>
      <c r="B111" s="63" t="s">
        <v>0</v>
      </c>
      <c r="C111" s="63" t="s">
        <v>23</v>
      </c>
      <c r="D111" s="344">
        <v>2685000</v>
      </c>
      <c r="E111" s="63" t="s">
        <v>239</v>
      </c>
      <c r="F111" s="223" t="s">
        <v>298</v>
      </c>
      <c r="G111" s="205" t="s">
        <v>103</v>
      </c>
    </row>
    <row r="112" spans="1:7" s="66" customFormat="1" ht="20.100000000000001" customHeight="1">
      <c r="A112" s="222">
        <v>43665</v>
      </c>
      <c r="B112" s="63" t="s">
        <v>0</v>
      </c>
      <c r="C112" s="63" t="s">
        <v>23</v>
      </c>
      <c r="D112" s="344">
        <v>2716500</v>
      </c>
      <c r="E112" s="63" t="s">
        <v>239</v>
      </c>
      <c r="F112" s="223" t="s">
        <v>299</v>
      </c>
      <c r="G112" s="205" t="s">
        <v>103</v>
      </c>
    </row>
    <row r="113" spans="1:7" s="66" customFormat="1" ht="20.100000000000001" customHeight="1">
      <c r="A113" s="222">
        <v>43665</v>
      </c>
      <c r="B113" s="63" t="s">
        <v>0</v>
      </c>
      <c r="C113" s="63" t="s">
        <v>23</v>
      </c>
      <c r="D113" s="344">
        <v>2000000</v>
      </c>
      <c r="E113" s="63" t="s">
        <v>239</v>
      </c>
      <c r="F113" s="223" t="s">
        <v>300</v>
      </c>
      <c r="G113" s="205" t="s">
        <v>103</v>
      </c>
    </row>
    <row r="114" spans="1:7" s="66" customFormat="1" ht="20.100000000000001" customHeight="1">
      <c r="A114" s="222">
        <v>43665</v>
      </c>
      <c r="B114" s="63" t="s">
        <v>0</v>
      </c>
      <c r="C114" s="63" t="s">
        <v>23</v>
      </c>
      <c r="D114" s="344">
        <v>24561750</v>
      </c>
      <c r="E114" s="63" t="s">
        <v>239</v>
      </c>
      <c r="F114" s="223" t="s">
        <v>301</v>
      </c>
      <c r="G114" s="205" t="s">
        <v>103</v>
      </c>
    </row>
    <row r="115" spans="1:7" s="66" customFormat="1" ht="20.100000000000001" customHeight="1">
      <c r="A115" s="222">
        <v>43665</v>
      </c>
      <c r="B115" s="63" t="s">
        <v>0</v>
      </c>
      <c r="C115" s="63" t="s">
        <v>23</v>
      </c>
      <c r="D115" s="344">
        <v>10446000</v>
      </c>
      <c r="E115" s="63" t="s">
        <v>239</v>
      </c>
      <c r="F115" s="223" t="s">
        <v>302</v>
      </c>
      <c r="G115" s="205" t="s">
        <v>103</v>
      </c>
    </row>
    <row r="116" spans="1:7" s="66" customFormat="1" ht="20.100000000000001" customHeight="1">
      <c r="A116" s="222">
        <v>43665</v>
      </c>
      <c r="B116" s="63" t="s">
        <v>0</v>
      </c>
      <c r="C116" s="63" t="s">
        <v>23</v>
      </c>
      <c r="D116" s="344">
        <v>5495000</v>
      </c>
      <c r="E116" s="63" t="s">
        <v>239</v>
      </c>
      <c r="F116" s="223" t="s">
        <v>302</v>
      </c>
      <c r="G116" s="205" t="s">
        <v>103</v>
      </c>
    </row>
    <row r="117" spans="1:7" s="66" customFormat="1" ht="20.100000000000001" customHeight="1">
      <c r="A117" s="339">
        <v>43665</v>
      </c>
      <c r="B117" s="63" t="s">
        <v>0</v>
      </c>
      <c r="C117" s="63" t="s">
        <v>23</v>
      </c>
      <c r="D117" s="344">
        <v>19600000</v>
      </c>
      <c r="E117" s="63" t="s">
        <v>239</v>
      </c>
      <c r="F117" s="341" t="s">
        <v>303</v>
      </c>
      <c r="G117" s="343" t="s">
        <v>103</v>
      </c>
    </row>
    <row r="118" spans="1:7" s="66" customFormat="1" ht="20.100000000000001" customHeight="1">
      <c r="A118" s="339">
        <v>43665</v>
      </c>
      <c r="B118" s="63" t="s">
        <v>0</v>
      </c>
      <c r="C118" s="63" t="s">
        <v>23</v>
      </c>
      <c r="D118" s="344">
        <v>49000000</v>
      </c>
      <c r="E118" s="63" t="s">
        <v>239</v>
      </c>
      <c r="F118" s="341" t="s">
        <v>304</v>
      </c>
      <c r="G118" s="343" t="s">
        <v>103</v>
      </c>
    </row>
    <row r="119" spans="1:7" s="66" customFormat="1" ht="20.100000000000001" customHeight="1">
      <c r="A119" s="339">
        <v>43665</v>
      </c>
      <c r="B119" s="63" t="s">
        <v>0</v>
      </c>
      <c r="C119" s="63" t="s">
        <v>23</v>
      </c>
      <c r="D119" s="344">
        <v>3411000</v>
      </c>
      <c r="E119" s="63" t="s">
        <v>239</v>
      </c>
      <c r="F119" s="341" t="s">
        <v>305</v>
      </c>
      <c r="G119" s="343" t="s">
        <v>103</v>
      </c>
    </row>
    <row r="120" spans="1:7" s="66" customFormat="1" ht="20.100000000000001" customHeight="1">
      <c r="A120" s="339">
        <v>43665</v>
      </c>
      <c r="B120" s="63" t="s">
        <v>0</v>
      </c>
      <c r="C120" s="63" t="s">
        <v>65</v>
      </c>
      <c r="D120" s="344">
        <v>5000000</v>
      </c>
      <c r="E120" s="63" t="s">
        <v>252</v>
      </c>
      <c r="F120" s="341" t="s">
        <v>306</v>
      </c>
      <c r="G120" s="343" t="s">
        <v>103</v>
      </c>
    </row>
    <row r="121" spans="1:7" s="66" customFormat="1" ht="20.100000000000001" customHeight="1">
      <c r="A121" s="339">
        <v>43665</v>
      </c>
      <c r="B121" s="63" t="s">
        <v>0</v>
      </c>
      <c r="C121" s="63" t="s">
        <v>65</v>
      </c>
      <c r="D121" s="344">
        <v>24561750</v>
      </c>
      <c r="E121" s="63" t="s">
        <v>252</v>
      </c>
      <c r="F121" s="341" t="s">
        <v>307</v>
      </c>
      <c r="G121" s="343" t="s">
        <v>103</v>
      </c>
    </row>
    <row r="122" spans="1:7" s="66" customFormat="1" ht="20.100000000000001" customHeight="1">
      <c r="A122" s="339">
        <v>43665</v>
      </c>
      <c r="B122" s="63" t="s">
        <v>0</v>
      </c>
      <c r="C122" s="63" t="s">
        <v>65</v>
      </c>
      <c r="D122" s="344">
        <v>5495000</v>
      </c>
      <c r="E122" s="63" t="s">
        <v>252</v>
      </c>
      <c r="F122" s="341" t="s">
        <v>308</v>
      </c>
      <c r="G122" s="343" t="s">
        <v>103</v>
      </c>
    </row>
    <row r="123" spans="1:7" s="66" customFormat="1" ht="20.100000000000001" customHeight="1">
      <c r="A123" s="335">
        <v>43665</v>
      </c>
      <c r="B123" s="336" t="s">
        <v>0</v>
      </c>
      <c r="C123" s="336" t="s">
        <v>22</v>
      </c>
      <c r="D123" s="344">
        <v>3549000</v>
      </c>
      <c r="E123" s="336" t="s">
        <v>231</v>
      </c>
      <c r="F123" s="337" t="s">
        <v>486</v>
      </c>
      <c r="G123" s="322" t="s">
        <v>451</v>
      </c>
    </row>
    <row r="124" spans="1:7" s="66" customFormat="1" ht="20.100000000000001" customHeight="1">
      <c r="A124" s="335">
        <v>43665</v>
      </c>
      <c r="B124" s="336" t="s">
        <v>0</v>
      </c>
      <c r="C124" s="336" t="s">
        <v>23</v>
      </c>
      <c r="D124" s="344">
        <v>4140500</v>
      </c>
      <c r="E124" s="336" t="s">
        <v>239</v>
      </c>
      <c r="F124" s="337" t="s">
        <v>487</v>
      </c>
      <c r="G124" s="322" t="s">
        <v>451</v>
      </c>
    </row>
    <row r="125" spans="1:7" s="66" customFormat="1" ht="20.100000000000001" customHeight="1">
      <c r="A125" s="335">
        <v>43665</v>
      </c>
      <c r="B125" s="336" t="s">
        <v>0</v>
      </c>
      <c r="C125" s="336" t="s">
        <v>23</v>
      </c>
      <c r="D125" s="344">
        <v>375000</v>
      </c>
      <c r="E125" s="336" t="s">
        <v>239</v>
      </c>
      <c r="F125" s="337" t="s">
        <v>302</v>
      </c>
      <c r="G125" s="322" t="s">
        <v>451</v>
      </c>
    </row>
    <row r="126" spans="1:7" s="66" customFormat="1" ht="20.100000000000001" customHeight="1">
      <c r="A126" s="335">
        <v>43665</v>
      </c>
      <c r="B126" s="336" t="s">
        <v>0</v>
      </c>
      <c r="C126" s="336" t="s">
        <v>23</v>
      </c>
      <c r="D126" s="344">
        <v>750000</v>
      </c>
      <c r="E126" s="336" t="s">
        <v>239</v>
      </c>
      <c r="F126" s="337" t="s">
        <v>302</v>
      </c>
      <c r="G126" s="322" t="s">
        <v>451</v>
      </c>
    </row>
    <row r="127" spans="1:7" s="66" customFormat="1" ht="20.100000000000001" customHeight="1">
      <c r="A127" s="335">
        <v>43665</v>
      </c>
      <c r="B127" s="336" t="s">
        <v>0</v>
      </c>
      <c r="C127" s="336" t="s">
        <v>23</v>
      </c>
      <c r="D127" s="344">
        <v>10321000</v>
      </c>
      <c r="E127" s="336" t="s">
        <v>239</v>
      </c>
      <c r="F127" s="337" t="s">
        <v>488</v>
      </c>
      <c r="G127" s="322" t="s">
        <v>451</v>
      </c>
    </row>
    <row r="128" spans="1:7" s="66" customFormat="1" ht="20.100000000000001" customHeight="1">
      <c r="A128" s="335">
        <v>43665</v>
      </c>
      <c r="B128" s="336" t="s">
        <v>0</v>
      </c>
      <c r="C128" s="336" t="s">
        <v>65</v>
      </c>
      <c r="D128" s="344">
        <v>4140500</v>
      </c>
      <c r="E128" s="336" t="s">
        <v>463</v>
      </c>
      <c r="F128" s="337" t="s">
        <v>489</v>
      </c>
      <c r="G128" s="322" t="s">
        <v>451</v>
      </c>
    </row>
    <row r="129" spans="1:7" s="66" customFormat="1" ht="20.100000000000001" customHeight="1">
      <c r="A129" s="335">
        <v>43665</v>
      </c>
      <c r="B129" s="336" t="s">
        <v>0</v>
      </c>
      <c r="C129" s="336" t="s">
        <v>65</v>
      </c>
      <c r="D129" s="344">
        <v>375000</v>
      </c>
      <c r="E129" s="336" t="s">
        <v>463</v>
      </c>
      <c r="F129" s="337" t="s">
        <v>308</v>
      </c>
      <c r="G129" s="322" t="s">
        <v>451</v>
      </c>
    </row>
    <row r="130" spans="1:7" s="66" customFormat="1" ht="20.100000000000001" customHeight="1">
      <c r="A130" s="339">
        <v>43689</v>
      </c>
      <c r="B130" s="63" t="s">
        <v>0</v>
      </c>
      <c r="C130" s="63" t="s">
        <v>157</v>
      </c>
      <c r="D130" s="344">
        <v>10000000</v>
      </c>
      <c r="E130" s="63" t="s">
        <v>239</v>
      </c>
      <c r="F130" s="341" t="s">
        <v>25</v>
      </c>
      <c r="G130" s="343" t="s">
        <v>103</v>
      </c>
    </row>
    <row r="131" spans="1:7" s="66" customFormat="1" ht="20.100000000000001" customHeight="1">
      <c r="A131" s="339">
        <v>43714</v>
      </c>
      <c r="B131" s="63" t="s">
        <v>0</v>
      </c>
      <c r="C131" s="63" t="s">
        <v>157</v>
      </c>
      <c r="D131" s="344">
        <v>2000000</v>
      </c>
      <c r="E131" s="63" t="s">
        <v>256</v>
      </c>
      <c r="F131" s="341" t="s">
        <v>257</v>
      </c>
      <c r="G131" s="343" t="s">
        <v>103</v>
      </c>
    </row>
    <row r="132" spans="1:7" s="66" customFormat="1" ht="20.100000000000001" customHeight="1">
      <c r="A132" s="335">
        <v>43714</v>
      </c>
      <c r="B132" s="336" t="s">
        <v>0</v>
      </c>
      <c r="C132" s="336" t="s">
        <v>22</v>
      </c>
      <c r="D132" s="344">
        <v>57395340</v>
      </c>
      <c r="E132" s="336" t="s">
        <v>231</v>
      </c>
      <c r="F132" s="337" t="s">
        <v>490</v>
      </c>
      <c r="G132" s="322" t="s">
        <v>451</v>
      </c>
    </row>
    <row r="133" spans="1:7" s="66" customFormat="1" ht="20.100000000000001" customHeight="1">
      <c r="A133" s="335">
        <v>43714</v>
      </c>
      <c r="B133" s="336" t="s">
        <v>0</v>
      </c>
      <c r="C133" s="336" t="s">
        <v>23</v>
      </c>
      <c r="D133" s="344">
        <v>66961230</v>
      </c>
      <c r="E133" s="336" t="s">
        <v>239</v>
      </c>
      <c r="F133" s="337" t="s">
        <v>491</v>
      </c>
      <c r="G133" s="322" t="s">
        <v>451</v>
      </c>
    </row>
    <row r="134" spans="1:7" s="66" customFormat="1" ht="20.100000000000001" customHeight="1">
      <c r="A134" s="335">
        <v>43714</v>
      </c>
      <c r="B134" s="336" t="s">
        <v>0</v>
      </c>
      <c r="C134" s="336" t="s">
        <v>23</v>
      </c>
      <c r="D134" s="344">
        <v>1500000</v>
      </c>
      <c r="E134" s="336" t="s">
        <v>239</v>
      </c>
      <c r="F134" s="337" t="s">
        <v>492</v>
      </c>
      <c r="G134" s="322" t="s">
        <v>451</v>
      </c>
    </row>
    <row r="135" spans="1:7" s="66" customFormat="1" ht="20.100000000000001" customHeight="1">
      <c r="A135" s="335">
        <v>43714</v>
      </c>
      <c r="B135" s="336" t="s">
        <v>0</v>
      </c>
      <c r="C135" s="336" t="s">
        <v>65</v>
      </c>
      <c r="D135" s="344">
        <v>66961230</v>
      </c>
      <c r="E135" s="336" t="s">
        <v>463</v>
      </c>
      <c r="F135" s="337" t="s">
        <v>493</v>
      </c>
      <c r="G135" s="322" t="s">
        <v>451</v>
      </c>
    </row>
    <row r="136" spans="1:7" s="66" customFormat="1" ht="20.100000000000001" customHeight="1">
      <c r="A136" s="335">
        <v>43714</v>
      </c>
      <c r="B136" s="336" t="s">
        <v>0</v>
      </c>
      <c r="C136" s="336" t="s">
        <v>65</v>
      </c>
      <c r="D136" s="344">
        <v>1500000</v>
      </c>
      <c r="E136" s="336" t="s">
        <v>463</v>
      </c>
      <c r="F136" s="337" t="s">
        <v>494</v>
      </c>
      <c r="G136" s="322" t="s">
        <v>451</v>
      </c>
    </row>
    <row r="137" spans="1:7" s="66" customFormat="1" ht="20.100000000000001" customHeight="1">
      <c r="A137" s="339">
        <v>43761</v>
      </c>
      <c r="B137" s="63" t="s">
        <v>0</v>
      </c>
      <c r="C137" s="63" t="s">
        <v>22</v>
      </c>
      <c r="D137" s="344">
        <v>5550000</v>
      </c>
      <c r="E137" s="63" t="s">
        <v>231</v>
      </c>
      <c r="F137" s="341" t="s">
        <v>309</v>
      </c>
      <c r="G137" s="343" t="s">
        <v>103</v>
      </c>
    </row>
    <row r="138" spans="1:7" s="66" customFormat="1" ht="20.100000000000001" customHeight="1">
      <c r="A138" s="339">
        <v>43761</v>
      </c>
      <c r="B138" s="63" t="s">
        <v>0</v>
      </c>
      <c r="C138" s="63" t="s">
        <v>22</v>
      </c>
      <c r="D138" s="344">
        <v>11091750</v>
      </c>
      <c r="E138" s="63" t="s">
        <v>231</v>
      </c>
      <c r="F138" s="341" t="s">
        <v>310</v>
      </c>
      <c r="G138" s="343" t="s">
        <v>103</v>
      </c>
    </row>
    <row r="139" spans="1:7" s="66" customFormat="1" ht="20.100000000000001" customHeight="1">
      <c r="A139" s="339">
        <v>43761</v>
      </c>
      <c r="B139" s="63" t="s">
        <v>0</v>
      </c>
      <c r="C139" s="63" t="s">
        <v>22</v>
      </c>
      <c r="D139" s="344">
        <v>1481500</v>
      </c>
      <c r="E139" s="63" t="s">
        <v>231</v>
      </c>
      <c r="F139" s="341" t="s">
        <v>311</v>
      </c>
      <c r="G139" s="343" t="s">
        <v>103</v>
      </c>
    </row>
    <row r="140" spans="1:7" s="66" customFormat="1" ht="20.100000000000001" customHeight="1">
      <c r="A140" s="339">
        <v>43761</v>
      </c>
      <c r="B140" s="63" t="s">
        <v>0</v>
      </c>
      <c r="C140" s="63" t="s">
        <v>22</v>
      </c>
      <c r="D140" s="344">
        <v>1338000</v>
      </c>
      <c r="E140" s="63" t="s">
        <v>231</v>
      </c>
      <c r="F140" s="341" t="s">
        <v>312</v>
      </c>
      <c r="G140" s="343" t="s">
        <v>103</v>
      </c>
    </row>
    <row r="141" spans="1:7" s="66" customFormat="1" ht="20.100000000000001" customHeight="1">
      <c r="A141" s="339">
        <v>43761</v>
      </c>
      <c r="B141" s="63" t="s">
        <v>0</v>
      </c>
      <c r="C141" s="63" t="s">
        <v>22</v>
      </c>
      <c r="D141" s="344">
        <v>5073750</v>
      </c>
      <c r="E141" s="63" t="s">
        <v>231</v>
      </c>
      <c r="F141" s="341" t="s">
        <v>313</v>
      </c>
      <c r="G141" s="343" t="s">
        <v>103</v>
      </c>
    </row>
    <row r="142" spans="1:7" s="66" customFormat="1" ht="20.100000000000001" customHeight="1">
      <c r="A142" s="339">
        <v>43761</v>
      </c>
      <c r="B142" s="63" t="s">
        <v>0</v>
      </c>
      <c r="C142" s="63" t="s">
        <v>22</v>
      </c>
      <c r="D142" s="344">
        <v>1342500</v>
      </c>
      <c r="E142" s="63" t="s">
        <v>231</v>
      </c>
      <c r="F142" s="341" t="s">
        <v>314</v>
      </c>
      <c r="G142" s="343" t="s">
        <v>103</v>
      </c>
    </row>
    <row r="143" spans="1:7" s="66" customFormat="1" ht="20.100000000000001" customHeight="1">
      <c r="A143" s="339">
        <v>43761</v>
      </c>
      <c r="B143" s="63" t="s">
        <v>0</v>
      </c>
      <c r="C143" s="63" t="s">
        <v>22</v>
      </c>
      <c r="D143" s="344">
        <v>2359000</v>
      </c>
      <c r="E143" s="63" t="s">
        <v>231</v>
      </c>
      <c r="F143" s="341" t="s">
        <v>315</v>
      </c>
      <c r="G143" s="343" t="s">
        <v>103</v>
      </c>
    </row>
    <row r="144" spans="1:7" s="66" customFormat="1" ht="20.100000000000001" customHeight="1">
      <c r="A144" s="339">
        <v>43761</v>
      </c>
      <c r="B144" s="63" t="s">
        <v>0</v>
      </c>
      <c r="C144" s="63" t="s">
        <v>22</v>
      </c>
      <c r="D144" s="344">
        <v>3000000</v>
      </c>
      <c r="E144" s="63" t="s">
        <v>231</v>
      </c>
      <c r="F144" s="341" t="s">
        <v>316</v>
      </c>
      <c r="G144" s="343" t="s">
        <v>103</v>
      </c>
    </row>
    <row r="145" spans="1:7" s="66" customFormat="1" ht="20.100000000000001" customHeight="1">
      <c r="A145" s="339">
        <v>43761</v>
      </c>
      <c r="B145" s="63" t="s">
        <v>0</v>
      </c>
      <c r="C145" s="63" t="s">
        <v>22</v>
      </c>
      <c r="D145" s="344">
        <v>3600000</v>
      </c>
      <c r="E145" s="63" t="s">
        <v>231</v>
      </c>
      <c r="F145" s="341" t="s">
        <v>317</v>
      </c>
      <c r="G145" s="343" t="s">
        <v>103</v>
      </c>
    </row>
    <row r="146" spans="1:7" s="66" customFormat="1" ht="20.100000000000001" customHeight="1">
      <c r="A146" s="339">
        <v>43761</v>
      </c>
      <c r="B146" s="63" t="s">
        <v>0</v>
      </c>
      <c r="C146" s="63" t="s">
        <v>23</v>
      </c>
      <c r="D146" s="344">
        <v>12950000</v>
      </c>
      <c r="E146" s="63" t="s">
        <v>239</v>
      </c>
      <c r="F146" s="341" t="s">
        <v>318</v>
      </c>
      <c r="G146" s="343" t="s">
        <v>103</v>
      </c>
    </row>
    <row r="147" spans="1:7" s="66" customFormat="1" ht="20.100000000000001" customHeight="1">
      <c r="A147" s="339">
        <v>43761</v>
      </c>
      <c r="B147" s="63" t="s">
        <v>0</v>
      </c>
      <c r="C147" s="63" t="s">
        <v>23</v>
      </c>
      <c r="D147" s="344">
        <v>11091750</v>
      </c>
      <c r="E147" s="63" t="s">
        <v>239</v>
      </c>
      <c r="F147" s="341" t="s">
        <v>319</v>
      </c>
      <c r="G147" s="343" t="s">
        <v>103</v>
      </c>
    </row>
    <row r="148" spans="1:7" s="66" customFormat="1" ht="20.100000000000001" customHeight="1">
      <c r="A148" s="339">
        <v>43761</v>
      </c>
      <c r="B148" s="63" t="s">
        <v>0</v>
      </c>
      <c r="C148" s="63" t="s">
        <v>23</v>
      </c>
      <c r="D148" s="344">
        <v>1481500</v>
      </c>
      <c r="E148" s="63" t="s">
        <v>239</v>
      </c>
      <c r="F148" s="341" t="s">
        <v>320</v>
      </c>
      <c r="G148" s="343" t="s">
        <v>103</v>
      </c>
    </row>
    <row r="149" spans="1:7" s="66" customFormat="1" ht="20.100000000000001" customHeight="1">
      <c r="A149" s="339">
        <v>43761</v>
      </c>
      <c r="B149" s="63" t="s">
        <v>0</v>
      </c>
      <c r="C149" s="63" t="s">
        <v>23</v>
      </c>
      <c r="D149" s="344">
        <v>1338000</v>
      </c>
      <c r="E149" s="63" t="s">
        <v>239</v>
      </c>
      <c r="F149" s="341" t="s">
        <v>321</v>
      </c>
      <c r="G149" s="343" t="s">
        <v>103</v>
      </c>
    </row>
    <row r="150" spans="1:7" s="66" customFormat="1" ht="20.100000000000001" customHeight="1">
      <c r="A150" s="339">
        <v>43761</v>
      </c>
      <c r="B150" s="63" t="s">
        <v>0</v>
      </c>
      <c r="C150" s="63" t="s">
        <v>23</v>
      </c>
      <c r="D150" s="344">
        <v>5073750</v>
      </c>
      <c r="E150" s="63" t="s">
        <v>239</v>
      </c>
      <c r="F150" s="341" t="s">
        <v>322</v>
      </c>
      <c r="G150" s="343" t="s">
        <v>103</v>
      </c>
    </row>
    <row r="151" spans="1:7" s="66" customFormat="1" ht="20.100000000000001" customHeight="1">
      <c r="A151" s="339">
        <v>43761</v>
      </c>
      <c r="B151" s="63" t="s">
        <v>0</v>
      </c>
      <c r="C151" s="63" t="s">
        <v>23</v>
      </c>
      <c r="D151" s="344">
        <v>1342500</v>
      </c>
      <c r="E151" s="63" t="s">
        <v>239</v>
      </c>
      <c r="F151" s="341" t="s">
        <v>323</v>
      </c>
      <c r="G151" s="343" t="s">
        <v>103</v>
      </c>
    </row>
    <row r="152" spans="1:7" s="66" customFormat="1" ht="20.100000000000001" customHeight="1">
      <c r="A152" s="339">
        <v>43761</v>
      </c>
      <c r="B152" s="63" t="s">
        <v>0</v>
      </c>
      <c r="C152" s="63" t="s">
        <v>23</v>
      </c>
      <c r="D152" s="344">
        <v>2359000</v>
      </c>
      <c r="E152" s="63" t="s">
        <v>239</v>
      </c>
      <c r="F152" s="341" t="s">
        <v>324</v>
      </c>
      <c r="G152" s="343" t="s">
        <v>103</v>
      </c>
    </row>
    <row r="153" spans="1:7" s="66" customFormat="1" ht="20.100000000000001" customHeight="1">
      <c r="A153" s="339">
        <v>43761</v>
      </c>
      <c r="B153" s="63" t="s">
        <v>0</v>
      </c>
      <c r="C153" s="63" t="s">
        <v>23</v>
      </c>
      <c r="D153" s="344">
        <v>2000000</v>
      </c>
      <c r="E153" s="63" t="s">
        <v>239</v>
      </c>
      <c r="F153" s="341" t="s">
        <v>325</v>
      </c>
      <c r="G153" s="343" t="s">
        <v>103</v>
      </c>
    </row>
    <row r="154" spans="1:7" s="66" customFormat="1" ht="20.100000000000001" customHeight="1">
      <c r="A154" s="339">
        <v>43761</v>
      </c>
      <c r="B154" s="63" t="s">
        <v>0</v>
      </c>
      <c r="C154" s="63" t="s">
        <v>23</v>
      </c>
      <c r="D154" s="344">
        <v>26383250</v>
      </c>
      <c r="E154" s="63" t="s">
        <v>239</v>
      </c>
      <c r="F154" s="341" t="s">
        <v>326</v>
      </c>
      <c r="G154" s="343" t="s">
        <v>103</v>
      </c>
    </row>
    <row r="155" spans="1:7" s="66" customFormat="1" ht="20.100000000000001" customHeight="1">
      <c r="A155" s="339">
        <v>43761</v>
      </c>
      <c r="B155" s="63" t="s">
        <v>0</v>
      </c>
      <c r="C155" s="63" t="s">
        <v>23</v>
      </c>
      <c r="D155" s="344">
        <v>-587750</v>
      </c>
      <c r="E155" s="63" t="s">
        <v>239</v>
      </c>
      <c r="F155" s="341" t="s">
        <v>327</v>
      </c>
      <c r="G155" s="343" t="s">
        <v>103</v>
      </c>
    </row>
    <row r="156" spans="1:7" s="66" customFormat="1" ht="20.100000000000001" customHeight="1">
      <c r="A156" s="339">
        <v>43761</v>
      </c>
      <c r="B156" s="63" t="s">
        <v>0</v>
      </c>
      <c r="C156" s="63" t="s">
        <v>23</v>
      </c>
      <c r="D156" s="344">
        <v>221975</v>
      </c>
      <c r="E156" s="63" t="s">
        <v>239</v>
      </c>
      <c r="F156" s="341" t="s">
        <v>327</v>
      </c>
      <c r="G156" s="343" t="s">
        <v>103</v>
      </c>
    </row>
    <row r="157" spans="1:7" s="66" customFormat="1" ht="20.100000000000001" customHeight="1">
      <c r="A157" s="339">
        <v>43761</v>
      </c>
      <c r="B157" s="63" t="s">
        <v>0</v>
      </c>
      <c r="C157" s="63" t="s">
        <v>23</v>
      </c>
      <c r="D157" s="344">
        <v>-141820</v>
      </c>
      <c r="E157" s="63" t="s">
        <v>239</v>
      </c>
      <c r="F157" s="341" t="s">
        <v>328</v>
      </c>
      <c r="G157" s="343" t="s">
        <v>103</v>
      </c>
    </row>
    <row r="158" spans="1:7" s="66" customFormat="1" ht="20.100000000000001" customHeight="1">
      <c r="A158" s="339">
        <v>43761</v>
      </c>
      <c r="B158" s="63" t="s">
        <v>0</v>
      </c>
      <c r="C158" s="63" t="s">
        <v>23</v>
      </c>
      <c r="D158" s="344">
        <v>8400000</v>
      </c>
      <c r="E158" s="63" t="s">
        <v>239</v>
      </c>
      <c r="F158" s="341" t="s">
        <v>329</v>
      </c>
      <c r="G158" s="343" t="s">
        <v>103</v>
      </c>
    </row>
    <row r="159" spans="1:7" s="66" customFormat="1" ht="20.100000000000001" customHeight="1">
      <c r="A159" s="339">
        <v>43761</v>
      </c>
      <c r="B159" s="63" t="s">
        <v>0</v>
      </c>
      <c r="C159" s="63" t="s">
        <v>23</v>
      </c>
      <c r="D159" s="344">
        <v>1365000</v>
      </c>
      <c r="E159" s="63" t="s">
        <v>239</v>
      </c>
      <c r="F159" s="341" t="s">
        <v>330</v>
      </c>
      <c r="G159" s="343" t="s">
        <v>103</v>
      </c>
    </row>
    <row r="160" spans="1:7" s="66" customFormat="1" ht="20.100000000000001" customHeight="1">
      <c r="A160" s="339">
        <v>43761</v>
      </c>
      <c r="B160" s="63" t="s">
        <v>0</v>
      </c>
      <c r="C160" s="63" t="s">
        <v>65</v>
      </c>
      <c r="D160" s="344">
        <v>5000000</v>
      </c>
      <c r="E160" s="63" t="s">
        <v>252</v>
      </c>
      <c r="F160" s="341" t="s">
        <v>331</v>
      </c>
      <c r="G160" s="343" t="s">
        <v>103</v>
      </c>
    </row>
    <row r="161" spans="1:7" s="66" customFormat="1" ht="20.100000000000001" customHeight="1">
      <c r="A161" s="339">
        <v>43761</v>
      </c>
      <c r="B161" s="63" t="s">
        <v>0</v>
      </c>
      <c r="C161" s="63" t="s">
        <v>65</v>
      </c>
      <c r="D161" s="344">
        <v>26383250</v>
      </c>
      <c r="E161" s="63" t="s">
        <v>252</v>
      </c>
      <c r="F161" s="341" t="s">
        <v>332</v>
      </c>
      <c r="G161" s="343" t="s">
        <v>103</v>
      </c>
    </row>
    <row r="162" spans="1:7" s="66" customFormat="1" ht="20.100000000000001" customHeight="1">
      <c r="A162" s="339">
        <v>43761</v>
      </c>
      <c r="B162" s="63" t="s">
        <v>0</v>
      </c>
      <c r="C162" s="63" t="s">
        <v>65</v>
      </c>
      <c r="D162" s="344">
        <v>221975</v>
      </c>
      <c r="E162" s="63" t="s">
        <v>252</v>
      </c>
      <c r="F162" s="341" t="s">
        <v>333</v>
      </c>
      <c r="G162" s="343" t="s">
        <v>103</v>
      </c>
    </row>
    <row r="163" spans="1:7" s="66" customFormat="1" ht="20.100000000000001" customHeight="1">
      <c r="A163" s="335">
        <v>43761</v>
      </c>
      <c r="B163" s="336" t="s">
        <v>0</v>
      </c>
      <c r="C163" s="336" t="s">
        <v>22</v>
      </c>
      <c r="D163" s="344">
        <v>3183000</v>
      </c>
      <c r="E163" s="336" t="s">
        <v>231</v>
      </c>
      <c r="F163" s="337" t="s">
        <v>495</v>
      </c>
      <c r="G163" s="322" t="s">
        <v>451</v>
      </c>
    </row>
    <row r="164" spans="1:7" s="66" customFormat="1" ht="20.100000000000001" customHeight="1">
      <c r="A164" s="335">
        <v>43761</v>
      </c>
      <c r="B164" s="336" t="s">
        <v>0</v>
      </c>
      <c r="C164" s="336" t="s">
        <v>23</v>
      </c>
      <c r="D164" s="344">
        <v>3713500</v>
      </c>
      <c r="E164" s="336" t="s">
        <v>239</v>
      </c>
      <c r="F164" s="337" t="s">
        <v>496</v>
      </c>
      <c r="G164" s="322" t="s">
        <v>451</v>
      </c>
    </row>
    <row r="165" spans="1:7" s="66" customFormat="1" ht="20.100000000000001" customHeight="1">
      <c r="A165" s="335">
        <v>43761</v>
      </c>
      <c r="B165" s="336" t="s">
        <v>0</v>
      </c>
      <c r="C165" s="336" t="s">
        <v>23</v>
      </c>
      <c r="D165" s="344">
        <v>750000</v>
      </c>
      <c r="E165" s="336" t="s">
        <v>239</v>
      </c>
      <c r="F165" s="337" t="s">
        <v>327</v>
      </c>
      <c r="G165" s="322" t="s">
        <v>451</v>
      </c>
    </row>
    <row r="166" spans="1:7" s="66" customFormat="1" ht="20.100000000000001" customHeight="1">
      <c r="A166" s="335">
        <v>43761</v>
      </c>
      <c r="B166" s="336" t="s">
        <v>0</v>
      </c>
      <c r="C166" s="336" t="s">
        <v>23</v>
      </c>
      <c r="D166" s="344">
        <v>375000</v>
      </c>
      <c r="E166" s="336" t="s">
        <v>239</v>
      </c>
      <c r="F166" s="337" t="s">
        <v>327</v>
      </c>
      <c r="G166" s="322" t="s">
        <v>451</v>
      </c>
    </row>
    <row r="167" spans="1:7" s="66" customFormat="1" ht="20.100000000000001" customHeight="1">
      <c r="A167" s="335">
        <v>43761</v>
      </c>
      <c r="B167" s="336" t="s">
        <v>0</v>
      </c>
      <c r="C167" s="336" t="s">
        <v>23</v>
      </c>
      <c r="D167" s="344">
        <v>10369000</v>
      </c>
      <c r="E167" s="336" t="s">
        <v>239</v>
      </c>
      <c r="F167" s="337" t="s">
        <v>497</v>
      </c>
      <c r="G167" s="322" t="s">
        <v>451</v>
      </c>
    </row>
    <row r="168" spans="1:7" s="66" customFormat="1" ht="20.100000000000001" customHeight="1">
      <c r="A168" s="335">
        <v>43761</v>
      </c>
      <c r="B168" s="336" t="s">
        <v>0</v>
      </c>
      <c r="C168" s="336" t="s">
        <v>23</v>
      </c>
      <c r="D168" s="344">
        <v>2920000</v>
      </c>
      <c r="E168" s="336" t="s">
        <v>239</v>
      </c>
      <c r="F168" s="337" t="s">
        <v>498</v>
      </c>
      <c r="G168" s="322" t="s">
        <v>451</v>
      </c>
    </row>
    <row r="169" spans="1:7" s="66" customFormat="1" ht="20.100000000000001" customHeight="1">
      <c r="A169" s="335">
        <v>43761</v>
      </c>
      <c r="B169" s="336" t="s">
        <v>0</v>
      </c>
      <c r="C169" s="336" t="s">
        <v>65</v>
      </c>
      <c r="D169" s="344">
        <v>3713500</v>
      </c>
      <c r="E169" s="336" t="s">
        <v>463</v>
      </c>
      <c r="F169" s="337" t="s">
        <v>499</v>
      </c>
      <c r="G169" s="322" t="s">
        <v>451</v>
      </c>
    </row>
    <row r="170" spans="1:7" s="66" customFormat="1" ht="20.100000000000001" customHeight="1">
      <c r="A170" s="335">
        <v>43761</v>
      </c>
      <c r="B170" s="336" t="s">
        <v>0</v>
      </c>
      <c r="C170" s="336" t="s">
        <v>65</v>
      </c>
      <c r="D170" s="344">
        <v>375000</v>
      </c>
      <c r="E170" s="336" t="s">
        <v>463</v>
      </c>
      <c r="F170" s="337" t="s">
        <v>333</v>
      </c>
      <c r="G170" s="322" t="s">
        <v>451</v>
      </c>
    </row>
    <row r="171" spans="1:7" s="66" customFormat="1" ht="20.100000000000001" customHeight="1">
      <c r="A171" s="335">
        <v>43761</v>
      </c>
      <c r="B171" s="336" t="s">
        <v>0</v>
      </c>
      <c r="C171" s="336" t="s">
        <v>65</v>
      </c>
      <c r="D171" s="344">
        <v>10000000</v>
      </c>
      <c r="E171" s="336" t="s">
        <v>463</v>
      </c>
      <c r="F171" s="337" t="s">
        <v>500</v>
      </c>
      <c r="G171" s="322" t="s">
        <v>451</v>
      </c>
    </row>
    <row r="172" spans="1:7" s="66" customFormat="1" ht="20.100000000000001" customHeight="1">
      <c r="A172" s="335">
        <v>43790</v>
      </c>
      <c r="B172" s="336" t="s">
        <v>0</v>
      </c>
      <c r="C172" s="336" t="s">
        <v>22</v>
      </c>
      <c r="D172" s="344">
        <v>1200000</v>
      </c>
      <c r="E172" s="336" t="s">
        <v>231</v>
      </c>
      <c r="F172" s="337" t="s">
        <v>501</v>
      </c>
      <c r="G172" s="322" t="s">
        <v>451</v>
      </c>
    </row>
    <row r="173" spans="1:7" s="66" customFormat="1" ht="20.100000000000001" customHeight="1">
      <c r="A173" s="335">
        <v>43790</v>
      </c>
      <c r="B173" s="336" t="s">
        <v>0</v>
      </c>
      <c r="C173" s="336" t="s">
        <v>23</v>
      </c>
      <c r="D173" s="344">
        <v>400000</v>
      </c>
      <c r="E173" s="336" t="s">
        <v>239</v>
      </c>
      <c r="F173" s="337" t="s">
        <v>502</v>
      </c>
      <c r="G173" s="322" t="s">
        <v>451</v>
      </c>
    </row>
    <row r="174" spans="1:7" s="66" customFormat="1" ht="20.100000000000001" customHeight="1">
      <c r="A174" s="335">
        <v>43790</v>
      </c>
      <c r="B174" s="336" t="s">
        <v>0</v>
      </c>
      <c r="C174" s="336" t="s">
        <v>65</v>
      </c>
      <c r="D174" s="344">
        <v>400000</v>
      </c>
      <c r="E174" s="336" t="s">
        <v>463</v>
      </c>
      <c r="F174" s="337" t="s">
        <v>503</v>
      </c>
      <c r="G174" s="322" t="s">
        <v>451</v>
      </c>
    </row>
    <row r="175" spans="1:7" s="66" customFormat="1" ht="20.100000000000001" customHeight="1">
      <c r="A175" s="335">
        <v>43809</v>
      </c>
      <c r="B175" s="336" t="s">
        <v>0</v>
      </c>
      <c r="C175" s="336" t="s">
        <v>22</v>
      </c>
      <c r="D175" s="344">
        <v>60747180</v>
      </c>
      <c r="E175" s="336" t="s">
        <v>231</v>
      </c>
      <c r="F175" s="337" t="s">
        <v>504</v>
      </c>
      <c r="G175" s="322" t="s">
        <v>451</v>
      </c>
    </row>
    <row r="176" spans="1:7" s="66" customFormat="1" ht="20.100000000000001" customHeight="1">
      <c r="A176" s="335">
        <v>43809</v>
      </c>
      <c r="B176" s="336" t="s">
        <v>0</v>
      </c>
      <c r="C176" s="336" t="s">
        <v>22</v>
      </c>
      <c r="D176" s="344">
        <v>41931480</v>
      </c>
      <c r="E176" s="336" t="s">
        <v>231</v>
      </c>
      <c r="F176" s="337" t="s">
        <v>505</v>
      </c>
      <c r="G176" s="322" t="s">
        <v>451</v>
      </c>
    </row>
    <row r="177" spans="1:7" s="66" customFormat="1" ht="20.100000000000001" customHeight="1">
      <c r="A177" s="335">
        <v>43809</v>
      </c>
      <c r="B177" s="336" t="s">
        <v>0</v>
      </c>
      <c r="C177" s="336" t="s">
        <v>23</v>
      </c>
      <c r="D177" s="344">
        <v>48920060</v>
      </c>
      <c r="E177" s="336" t="s">
        <v>239</v>
      </c>
      <c r="F177" s="337" t="s">
        <v>506</v>
      </c>
      <c r="G177" s="322" t="s">
        <v>451</v>
      </c>
    </row>
    <row r="178" spans="1:7" s="66" customFormat="1" ht="20.100000000000001" customHeight="1">
      <c r="A178" s="335">
        <v>43809</v>
      </c>
      <c r="B178" s="336" t="s">
        <v>0</v>
      </c>
      <c r="C178" s="336" t="s">
        <v>23</v>
      </c>
      <c r="D178" s="344">
        <v>70871710</v>
      </c>
      <c r="E178" s="336" t="s">
        <v>239</v>
      </c>
      <c r="F178" s="337" t="s">
        <v>507</v>
      </c>
      <c r="G178" s="322" t="s">
        <v>451</v>
      </c>
    </row>
    <row r="179" spans="1:7" s="66" customFormat="1" ht="20.100000000000001" customHeight="1">
      <c r="A179" s="335">
        <v>43809</v>
      </c>
      <c r="B179" s="336" t="s">
        <v>0</v>
      </c>
      <c r="C179" s="336" t="s">
        <v>23</v>
      </c>
      <c r="D179" s="344">
        <v>539815</v>
      </c>
      <c r="E179" s="336" t="s">
        <v>239</v>
      </c>
      <c r="F179" s="337" t="s">
        <v>508</v>
      </c>
      <c r="G179" s="322" t="s">
        <v>451</v>
      </c>
    </row>
    <row r="180" spans="1:7" s="66" customFormat="1" ht="20.100000000000001" customHeight="1">
      <c r="A180" s="335">
        <v>43809</v>
      </c>
      <c r="B180" s="336" t="s">
        <v>0</v>
      </c>
      <c r="C180" s="336" t="s">
        <v>65</v>
      </c>
      <c r="D180" s="344">
        <v>70871710</v>
      </c>
      <c r="E180" s="336" t="s">
        <v>463</v>
      </c>
      <c r="F180" s="337" t="s">
        <v>509</v>
      </c>
      <c r="G180" s="322" t="s">
        <v>451</v>
      </c>
    </row>
    <row r="181" spans="1:7" s="66" customFormat="1" ht="20.100000000000001" customHeight="1">
      <c r="A181" s="335">
        <v>43809</v>
      </c>
      <c r="B181" s="336" t="s">
        <v>0</v>
      </c>
      <c r="C181" s="336" t="s">
        <v>65</v>
      </c>
      <c r="D181" s="344">
        <v>48920060</v>
      </c>
      <c r="E181" s="336" t="s">
        <v>463</v>
      </c>
      <c r="F181" s="337" t="s">
        <v>510</v>
      </c>
      <c r="G181" s="322" t="s">
        <v>451</v>
      </c>
    </row>
    <row r="182" spans="1:7" s="66" customFormat="1" ht="20.100000000000001" customHeight="1">
      <c r="A182" s="335">
        <v>43809</v>
      </c>
      <c r="B182" s="336" t="s">
        <v>0</v>
      </c>
      <c r="C182" s="336" t="s">
        <v>65</v>
      </c>
      <c r="D182" s="344">
        <v>539815</v>
      </c>
      <c r="E182" s="336" t="s">
        <v>463</v>
      </c>
      <c r="F182" s="337" t="s">
        <v>511</v>
      </c>
      <c r="G182" s="322" t="s">
        <v>451</v>
      </c>
    </row>
    <row r="183" spans="1:7" s="66" customFormat="1" ht="20.100000000000001" customHeight="1">
      <c r="A183" s="335">
        <v>43809</v>
      </c>
      <c r="B183" s="336" t="s">
        <v>0</v>
      </c>
      <c r="C183" s="336" t="s">
        <v>65</v>
      </c>
      <c r="D183" s="344">
        <v>600000</v>
      </c>
      <c r="E183" s="336" t="s">
        <v>463</v>
      </c>
      <c r="F183" s="337" t="s">
        <v>500</v>
      </c>
      <c r="G183" s="322" t="s">
        <v>451</v>
      </c>
    </row>
    <row r="184" spans="1:7" s="66" customFormat="1" ht="20.100000000000001" customHeight="1">
      <c r="A184" s="335">
        <v>43816</v>
      </c>
      <c r="B184" s="336" t="s">
        <v>0</v>
      </c>
      <c r="C184" s="336" t="s">
        <v>22</v>
      </c>
      <c r="D184" s="344">
        <v>3000000</v>
      </c>
      <c r="E184" s="336" t="s">
        <v>231</v>
      </c>
      <c r="F184" s="337" t="s">
        <v>504</v>
      </c>
      <c r="G184" s="322" t="s">
        <v>451</v>
      </c>
    </row>
    <row r="185" spans="1:7" s="66" customFormat="1" ht="20.100000000000001" customHeight="1">
      <c r="A185" s="335">
        <v>43816</v>
      </c>
      <c r="B185" s="336" t="s">
        <v>0</v>
      </c>
      <c r="C185" s="336" t="s">
        <v>23</v>
      </c>
      <c r="D185" s="344">
        <v>3500000</v>
      </c>
      <c r="E185" s="336" t="s">
        <v>239</v>
      </c>
      <c r="F185" s="337" t="s">
        <v>507</v>
      </c>
      <c r="G185" s="322" t="s">
        <v>451</v>
      </c>
    </row>
    <row r="186" spans="1:7" s="66" customFormat="1" ht="20.100000000000001" customHeight="1">
      <c r="A186" s="335">
        <v>43816</v>
      </c>
      <c r="B186" s="336" t="s">
        <v>0</v>
      </c>
      <c r="C186" s="336" t="s">
        <v>65</v>
      </c>
      <c r="D186" s="344">
        <v>3500000</v>
      </c>
      <c r="E186" s="336" t="s">
        <v>463</v>
      </c>
      <c r="F186" s="337" t="s">
        <v>509</v>
      </c>
      <c r="G186" s="322" t="s">
        <v>451</v>
      </c>
    </row>
    <row r="187" spans="1:7" s="66" customFormat="1" ht="20.100000000000001" customHeight="1">
      <c r="A187" s="551" t="s">
        <v>8</v>
      </c>
      <c r="B187" s="552"/>
      <c r="C187" s="553"/>
      <c r="D187" s="258">
        <f>SUM(D4:D186)</f>
        <v>2894198010</v>
      </c>
      <c r="E187" s="259"/>
      <c r="F187" s="260"/>
      <c r="G187" s="112"/>
    </row>
  </sheetData>
  <sheetProtection algorithmName="SHA-512" hashValue="EFDk/yLkta2I3UQRr4+pp+yqO2SxDUr263GBBEwj26A2OrIExOHo3yApL2LZ78zmBCW4BOVugZSqke265T2cfw==" saltValue="tpG9oBnKUpUIazhSlk194Q==" spinCount="100000" sheet="1" objects="1" scenarios="1"/>
  <autoFilter ref="A3:G187" xr:uid="{00000000-0009-0000-0000-000007000000}"/>
  <sortState ref="A4:G186">
    <sortCondition ref="A4:A186"/>
  </sortState>
  <mergeCells count="2">
    <mergeCell ref="A1:F1"/>
    <mergeCell ref="A187:C18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06"/>
  <sheetViews>
    <sheetView view="pageBreakPreview" zoomScale="115" zoomScaleNormal="115" zoomScaleSheetLayoutView="115" workbookViewId="0">
      <selection activeCell="D10" sqref="D10"/>
    </sheetView>
  </sheetViews>
  <sheetFormatPr defaultRowHeight="16.5"/>
  <cols>
    <col min="1" max="1" width="13.625" style="113" customWidth="1"/>
    <col min="2" max="2" width="10.625" style="114" customWidth="1"/>
    <col min="3" max="3" width="15.625" style="113" customWidth="1"/>
    <col min="4" max="4" width="9.625" style="139" customWidth="1"/>
    <col min="5" max="5" width="2.625" style="139" customWidth="1"/>
    <col min="6" max="6" width="3.625" style="139" customWidth="1"/>
    <col min="7" max="7" width="2.625" style="139" customWidth="1"/>
    <col min="8" max="8" width="3.625" style="139" customWidth="1"/>
    <col min="9" max="9" width="2.625" style="139" customWidth="1"/>
    <col min="10" max="10" width="9.625" style="212" customWidth="1"/>
    <col min="11" max="11" width="6.125" style="113" customWidth="1"/>
    <col min="12" max="12" width="9" style="112"/>
  </cols>
  <sheetData>
    <row r="1" spans="1:12" ht="39.950000000000003" customHeight="1">
      <c r="A1" s="554" t="s">
        <v>92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</row>
    <row r="2" spans="1:12" ht="20.100000000000001" customHeight="1">
      <c r="A2" s="142"/>
      <c r="B2" s="134"/>
      <c r="C2" s="143"/>
      <c r="D2" s="144"/>
      <c r="E2" s="144"/>
      <c r="F2" s="144"/>
      <c r="G2" s="144"/>
      <c r="H2" s="144"/>
      <c r="I2" s="144"/>
      <c r="J2" s="211"/>
      <c r="K2" s="145"/>
    </row>
    <row r="3" spans="1:12" ht="20.100000000000001" customHeight="1">
      <c r="A3" s="146" t="s">
        <v>93</v>
      </c>
      <c r="B3" s="130" t="s">
        <v>94</v>
      </c>
      <c r="C3" s="555" t="s">
        <v>95</v>
      </c>
      <c r="D3" s="556"/>
      <c r="E3" s="556"/>
      <c r="F3" s="556"/>
      <c r="G3" s="556"/>
      <c r="H3" s="556"/>
      <c r="I3" s="556"/>
      <c r="J3" s="556"/>
      <c r="K3" s="146" t="s">
        <v>96</v>
      </c>
      <c r="L3" s="205"/>
    </row>
    <row r="4" spans="1:12" ht="20.100000000000001" customHeight="1">
      <c r="A4" s="147" t="s">
        <v>97</v>
      </c>
      <c r="B4" s="33">
        <f>SUM(J4:J48)</f>
        <v>543371950</v>
      </c>
      <c r="C4" s="162" t="s">
        <v>334</v>
      </c>
      <c r="D4" s="163"/>
      <c r="E4" s="164"/>
      <c r="F4" s="163"/>
      <c r="G4" s="164"/>
      <c r="H4" s="163"/>
      <c r="I4" s="163"/>
      <c r="J4" s="165"/>
      <c r="K4" s="148"/>
      <c r="L4" s="205"/>
    </row>
    <row r="5" spans="1:12" ht="20.100000000000001" customHeight="1">
      <c r="A5" s="147"/>
      <c r="B5" s="135"/>
      <c r="C5" s="166" t="s">
        <v>335</v>
      </c>
      <c r="D5" s="167">
        <v>1400000</v>
      </c>
      <c r="E5" s="168" t="s">
        <v>16</v>
      </c>
      <c r="F5" s="48">
        <v>12</v>
      </c>
      <c r="G5" s="168" t="s">
        <v>16</v>
      </c>
      <c r="H5" s="169">
        <v>1</v>
      </c>
      <c r="I5" s="170" t="s">
        <v>15</v>
      </c>
      <c r="J5" s="167">
        <f t="shared" ref="J5:J16" si="0">SUM(D5*F5*H5)</f>
        <v>16800000</v>
      </c>
      <c r="K5" s="149"/>
      <c r="L5" s="205" t="s">
        <v>103</v>
      </c>
    </row>
    <row r="6" spans="1:12" ht="20.100000000000001" customHeight="1">
      <c r="A6" s="147"/>
      <c r="B6" s="135"/>
      <c r="C6" s="166" t="s">
        <v>336</v>
      </c>
      <c r="D6" s="167">
        <v>3509000</v>
      </c>
      <c r="E6" s="168" t="s">
        <v>16</v>
      </c>
      <c r="F6" s="48">
        <v>11</v>
      </c>
      <c r="G6" s="168" t="s">
        <v>16</v>
      </c>
      <c r="H6" s="169">
        <v>1</v>
      </c>
      <c r="I6" s="170" t="s">
        <v>15</v>
      </c>
      <c r="J6" s="167">
        <f t="shared" si="0"/>
        <v>38599000</v>
      </c>
      <c r="K6" s="149"/>
      <c r="L6" s="205" t="s">
        <v>103</v>
      </c>
    </row>
    <row r="7" spans="1:12" ht="20.100000000000001" customHeight="1">
      <c r="A7" s="147"/>
      <c r="B7" s="135"/>
      <c r="C7" s="171"/>
      <c r="D7" s="167">
        <v>3567300</v>
      </c>
      <c r="E7" s="168" t="s">
        <v>16</v>
      </c>
      <c r="F7" s="48">
        <v>1</v>
      </c>
      <c r="G7" s="168" t="s">
        <v>16</v>
      </c>
      <c r="H7" s="169">
        <v>1</v>
      </c>
      <c r="I7" s="170" t="s">
        <v>15</v>
      </c>
      <c r="J7" s="167">
        <f t="shared" si="0"/>
        <v>3567300</v>
      </c>
      <c r="K7" s="149"/>
      <c r="L7" s="205" t="s">
        <v>103</v>
      </c>
    </row>
    <row r="8" spans="1:12" ht="20.100000000000001" customHeight="1">
      <c r="A8" s="147"/>
      <c r="B8" s="135"/>
      <c r="C8" s="166" t="s">
        <v>337</v>
      </c>
      <c r="D8" s="167">
        <v>2776300</v>
      </c>
      <c r="E8" s="168" t="s">
        <v>16</v>
      </c>
      <c r="F8" s="48">
        <v>6</v>
      </c>
      <c r="G8" s="168" t="s">
        <v>16</v>
      </c>
      <c r="H8" s="169">
        <v>1</v>
      </c>
      <c r="I8" s="170" t="s">
        <v>15</v>
      </c>
      <c r="J8" s="167">
        <f t="shared" si="0"/>
        <v>16657800</v>
      </c>
      <c r="K8" s="149"/>
      <c r="L8" s="205" t="s">
        <v>103</v>
      </c>
    </row>
    <row r="9" spans="1:12" ht="20.100000000000001" customHeight="1">
      <c r="A9" s="147"/>
      <c r="B9" s="135"/>
      <c r="C9" s="166" t="s">
        <v>338</v>
      </c>
      <c r="D9" s="167">
        <v>2150500</v>
      </c>
      <c r="E9" s="168" t="s">
        <v>16</v>
      </c>
      <c r="F9" s="48">
        <v>2</v>
      </c>
      <c r="G9" s="168" t="s">
        <v>16</v>
      </c>
      <c r="H9" s="169">
        <v>1</v>
      </c>
      <c r="I9" s="170" t="s">
        <v>15</v>
      </c>
      <c r="J9" s="167">
        <f t="shared" si="0"/>
        <v>4301000</v>
      </c>
      <c r="K9" s="149"/>
      <c r="L9" s="205" t="s">
        <v>103</v>
      </c>
    </row>
    <row r="10" spans="1:12" ht="20.100000000000001" customHeight="1">
      <c r="A10" s="147"/>
      <c r="B10" s="135"/>
      <c r="C10" s="166"/>
      <c r="D10" s="167">
        <v>2240600</v>
      </c>
      <c r="E10" s="168" t="s">
        <v>16</v>
      </c>
      <c r="F10" s="48">
        <v>10</v>
      </c>
      <c r="G10" s="168" t="s">
        <v>16</v>
      </c>
      <c r="H10" s="169">
        <v>1</v>
      </c>
      <c r="I10" s="170" t="s">
        <v>15</v>
      </c>
      <c r="J10" s="167">
        <f t="shared" si="0"/>
        <v>22406000</v>
      </c>
      <c r="K10" s="149"/>
      <c r="L10" s="205" t="s">
        <v>103</v>
      </c>
    </row>
    <row r="11" spans="1:12" ht="20.100000000000001" customHeight="1">
      <c r="A11" s="147"/>
      <c r="B11" s="135"/>
      <c r="C11" s="166" t="s">
        <v>339</v>
      </c>
      <c r="D11" s="167">
        <v>2150500</v>
      </c>
      <c r="E11" s="168" t="s">
        <v>16</v>
      </c>
      <c r="F11" s="48">
        <v>9</v>
      </c>
      <c r="G11" s="168" t="s">
        <v>16</v>
      </c>
      <c r="H11" s="169">
        <v>1</v>
      </c>
      <c r="I11" s="170" t="s">
        <v>15</v>
      </c>
      <c r="J11" s="167">
        <f t="shared" si="0"/>
        <v>19354500</v>
      </c>
      <c r="K11" s="149"/>
      <c r="L11" s="205" t="s">
        <v>103</v>
      </c>
    </row>
    <row r="12" spans="1:12" ht="20.100000000000001" customHeight="1">
      <c r="A12" s="147"/>
      <c r="B12" s="135"/>
      <c r="C12" s="166" t="s">
        <v>340</v>
      </c>
      <c r="D12" s="167">
        <v>2004500</v>
      </c>
      <c r="E12" s="168" t="s">
        <v>16</v>
      </c>
      <c r="F12" s="48">
        <v>3</v>
      </c>
      <c r="G12" s="168" t="s">
        <v>16</v>
      </c>
      <c r="H12" s="169">
        <v>1</v>
      </c>
      <c r="I12" s="170" t="s">
        <v>15</v>
      </c>
      <c r="J12" s="167">
        <f t="shared" si="0"/>
        <v>6013500</v>
      </c>
      <c r="K12" s="149"/>
      <c r="L12" s="205" t="s">
        <v>103</v>
      </c>
    </row>
    <row r="13" spans="1:12" ht="20.100000000000001" customHeight="1">
      <c r="A13" s="147"/>
      <c r="B13" s="135"/>
      <c r="C13" s="166" t="s">
        <v>341</v>
      </c>
      <c r="D13" s="167">
        <v>1139560</v>
      </c>
      <c r="E13" s="168" t="s">
        <v>16</v>
      </c>
      <c r="F13" s="48">
        <v>1</v>
      </c>
      <c r="G13" s="168" t="s">
        <v>16</v>
      </c>
      <c r="H13" s="169">
        <v>1</v>
      </c>
      <c r="I13" s="170" t="s">
        <v>15</v>
      </c>
      <c r="J13" s="167">
        <f t="shared" si="0"/>
        <v>1139560</v>
      </c>
      <c r="K13" s="149"/>
      <c r="L13" s="205" t="s">
        <v>103</v>
      </c>
    </row>
    <row r="14" spans="1:12" ht="20.100000000000001" customHeight="1">
      <c r="A14" s="147"/>
      <c r="B14" s="135"/>
      <c r="C14" s="166"/>
      <c r="D14" s="167">
        <v>1799300</v>
      </c>
      <c r="E14" s="168" t="s">
        <v>16</v>
      </c>
      <c r="F14" s="48">
        <v>6</v>
      </c>
      <c r="G14" s="168" t="s">
        <v>16</v>
      </c>
      <c r="H14" s="169">
        <v>1</v>
      </c>
      <c r="I14" s="170" t="s">
        <v>15</v>
      </c>
      <c r="J14" s="167">
        <f t="shared" si="0"/>
        <v>10795800</v>
      </c>
      <c r="K14" s="149"/>
      <c r="L14" s="205" t="s">
        <v>103</v>
      </c>
    </row>
    <row r="15" spans="1:12" ht="20.100000000000001" customHeight="1">
      <c r="A15" s="147"/>
      <c r="B15" s="135"/>
      <c r="C15" s="166" t="s">
        <v>342</v>
      </c>
      <c r="D15" s="167">
        <v>2955800</v>
      </c>
      <c r="E15" s="168" t="s">
        <v>16</v>
      </c>
      <c r="F15" s="48">
        <v>7</v>
      </c>
      <c r="G15" s="168" t="s">
        <v>16</v>
      </c>
      <c r="H15" s="169">
        <v>1</v>
      </c>
      <c r="I15" s="170" t="s">
        <v>15</v>
      </c>
      <c r="J15" s="167">
        <f t="shared" si="0"/>
        <v>20690600</v>
      </c>
      <c r="K15" s="149"/>
      <c r="L15" s="205" t="s">
        <v>103</v>
      </c>
    </row>
    <row r="16" spans="1:12" ht="20.100000000000001" customHeight="1">
      <c r="A16" s="147"/>
      <c r="B16" s="135"/>
      <c r="C16" s="166"/>
      <c r="D16" s="167">
        <v>3030300</v>
      </c>
      <c r="E16" s="168" t="s">
        <v>16</v>
      </c>
      <c r="F16" s="48">
        <v>5</v>
      </c>
      <c r="G16" s="168" t="s">
        <v>16</v>
      </c>
      <c r="H16" s="169">
        <v>1</v>
      </c>
      <c r="I16" s="170" t="s">
        <v>15</v>
      </c>
      <c r="J16" s="167">
        <f t="shared" si="0"/>
        <v>15151500</v>
      </c>
      <c r="K16" s="149"/>
      <c r="L16" s="205" t="s">
        <v>103</v>
      </c>
    </row>
    <row r="17" spans="1:12" ht="20.100000000000001" customHeight="1">
      <c r="A17" s="147"/>
      <c r="B17" s="135"/>
      <c r="C17" s="166" t="s">
        <v>343</v>
      </c>
      <c r="D17" s="167">
        <v>2674100</v>
      </c>
      <c r="E17" s="168" t="s">
        <v>16</v>
      </c>
      <c r="F17" s="48">
        <v>7</v>
      </c>
      <c r="G17" s="168" t="s">
        <v>16</v>
      </c>
      <c r="H17" s="169">
        <v>1</v>
      </c>
      <c r="I17" s="170" t="s">
        <v>15</v>
      </c>
      <c r="J17" s="167">
        <f t="shared" ref="J17:J77" si="1">SUM(D17*F17*H17)</f>
        <v>18718700</v>
      </c>
      <c r="K17" s="149"/>
      <c r="L17" s="205" t="s">
        <v>103</v>
      </c>
    </row>
    <row r="18" spans="1:12" ht="20.100000000000001" customHeight="1">
      <c r="A18" s="147"/>
      <c r="B18" s="135"/>
      <c r="C18" s="166"/>
      <c r="D18" s="167">
        <v>2776300</v>
      </c>
      <c r="E18" s="168" t="s">
        <v>16</v>
      </c>
      <c r="F18" s="48">
        <v>5</v>
      </c>
      <c r="G18" s="168" t="s">
        <v>16</v>
      </c>
      <c r="H18" s="169">
        <v>1</v>
      </c>
      <c r="I18" s="170" t="s">
        <v>15</v>
      </c>
      <c r="J18" s="167">
        <f t="shared" si="1"/>
        <v>13881500</v>
      </c>
      <c r="K18" s="149"/>
      <c r="L18" s="205" t="s">
        <v>103</v>
      </c>
    </row>
    <row r="19" spans="1:12" ht="20.100000000000001" customHeight="1">
      <c r="A19" s="147"/>
      <c r="B19" s="135"/>
      <c r="C19" s="166" t="s">
        <v>339</v>
      </c>
      <c r="D19" s="167">
        <v>2150500</v>
      </c>
      <c r="E19" s="168" t="s">
        <v>16</v>
      </c>
      <c r="F19" s="48">
        <v>3</v>
      </c>
      <c r="G19" s="168" t="s">
        <v>16</v>
      </c>
      <c r="H19" s="169">
        <v>1</v>
      </c>
      <c r="I19" s="170" t="s">
        <v>15</v>
      </c>
      <c r="J19" s="167">
        <f t="shared" si="1"/>
        <v>6451500</v>
      </c>
      <c r="K19" s="149"/>
      <c r="L19" s="205" t="s">
        <v>103</v>
      </c>
    </row>
    <row r="20" spans="1:12" ht="20.100000000000001" customHeight="1">
      <c r="A20" s="147"/>
      <c r="B20" s="135"/>
      <c r="C20" s="166" t="s">
        <v>344</v>
      </c>
      <c r="D20" s="167">
        <v>2068600</v>
      </c>
      <c r="E20" s="168" t="s">
        <v>16</v>
      </c>
      <c r="F20" s="48">
        <v>5</v>
      </c>
      <c r="G20" s="168" t="s">
        <v>16</v>
      </c>
      <c r="H20" s="169">
        <v>1</v>
      </c>
      <c r="I20" s="170" t="s">
        <v>15</v>
      </c>
      <c r="J20" s="167">
        <f t="shared" si="1"/>
        <v>10343000</v>
      </c>
      <c r="K20" s="149"/>
      <c r="L20" s="205" t="s">
        <v>103</v>
      </c>
    </row>
    <row r="21" spans="1:12" ht="20.100000000000001" customHeight="1">
      <c r="A21" s="147"/>
      <c r="B21" s="135"/>
      <c r="C21" s="166"/>
      <c r="D21" s="167">
        <v>2150500</v>
      </c>
      <c r="E21" s="168" t="s">
        <v>16</v>
      </c>
      <c r="F21" s="48">
        <v>7</v>
      </c>
      <c r="G21" s="168" t="s">
        <v>16</v>
      </c>
      <c r="H21" s="169">
        <v>1</v>
      </c>
      <c r="I21" s="170" t="s">
        <v>15</v>
      </c>
      <c r="J21" s="167">
        <f t="shared" si="1"/>
        <v>15053500</v>
      </c>
      <c r="K21" s="149"/>
      <c r="L21" s="205" t="s">
        <v>103</v>
      </c>
    </row>
    <row r="22" spans="1:12" ht="20.100000000000001" customHeight="1">
      <c r="A22" s="147"/>
      <c r="B22" s="135"/>
      <c r="C22" s="166" t="s">
        <v>345</v>
      </c>
      <c r="D22" s="167">
        <v>1861200</v>
      </c>
      <c r="E22" s="168" t="s">
        <v>16</v>
      </c>
      <c r="F22" s="48">
        <v>5</v>
      </c>
      <c r="G22" s="168" t="s">
        <v>16</v>
      </c>
      <c r="H22" s="169">
        <v>1</v>
      </c>
      <c r="I22" s="170" t="s">
        <v>15</v>
      </c>
      <c r="J22" s="167">
        <f t="shared" si="1"/>
        <v>9306000</v>
      </c>
      <c r="K22" s="149"/>
      <c r="L22" s="205" t="s">
        <v>103</v>
      </c>
    </row>
    <row r="23" spans="1:12" ht="20.100000000000001" customHeight="1">
      <c r="A23" s="147"/>
      <c r="B23" s="135"/>
      <c r="C23" s="166"/>
      <c r="D23" s="167">
        <v>1932900</v>
      </c>
      <c r="E23" s="168" t="s">
        <v>16</v>
      </c>
      <c r="F23" s="48">
        <v>4</v>
      </c>
      <c r="G23" s="168" t="s">
        <v>16</v>
      </c>
      <c r="H23" s="169">
        <v>1</v>
      </c>
      <c r="I23" s="170" t="s">
        <v>15</v>
      </c>
      <c r="J23" s="167">
        <f t="shared" si="1"/>
        <v>7731600</v>
      </c>
      <c r="K23" s="149"/>
      <c r="L23" s="205" t="s">
        <v>103</v>
      </c>
    </row>
    <row r="24" spans="1:12" ht="20.100000000000001" customHeight="1">
      <c r="A24" s="147"/>
      <c r="B24" s="135"/>
      <c r="C24" s="166" t="s">
        <v>346</v>
      </c>
      <c r="D24" s="167">
        <v>1745200</v>
      </c>
      <c r="E24" s="168" t="s">
        <v>16</v>
      </c>
      <c r="F24" s="48">
        <v>12</v>
      </c>
      <c r="G24" s="168" t="s">
        <v>16</v>
      </c>
      <c r="H24" s="169">
        <v>1</v>
      </c>
      <c r="I24" s="170" t="s">
        <v>15</v>
      </c>
      <c r="J24" s="167">
        <f t="shared" si="1"/>
        <v>20942400</v>
      </c>
      <c r="K24" s="149"/>
      <c r="L24" s="205" t="s">
        <v>103</v>
      </c>
    </row>
    <row r="25" spans="1:12" ht="20.100000000000001" customHeight="1">
      <c r="A25" s="147"/>
      <c r="B25" s="135"/>
      <c r="C25" s="166" t="s">
        <v>341</v>
      </c>
      <c r="D25" s="167">
        <v>1559400</v>
      </c>
      <c r="E25" s="168" t="s">
        <v>16</v>
      </c>
      <c r="F25" s="48">
        <v>1</v>
      </c>
      <c r="G25" s="168" t="s">
        <v>16</v>
      </c>
      <c r="H25" s="169">
        <v>1</v>
      </c>
      <c r="I25" s="170" t="s">
        <v>15</v>
      </c>
      <c r="J25" s="167">
        <f t="shared" si="1"/>
        <v>1559400</v>
      </c>
      <c r="K25" s="149"/>
      <c r="L25" s="205" t="s">
        <v>103</v>
      </c>
    </row>
    <row r="26" spans="1:12" ht="20.100000000000001" customHeight="1">
      <c r="A26" s="147"/>
      <c r="B26" s="135"/>
      <c r="C26" s="166"/>
      <c r="D26" s="167">
        <v>1799300</v>
      </c>
      <c r="E26" s="168" t="s">
        <v>16</v>
      </c>
      <c r="F26" s="48">
        <v>1</v>
      </c>
      <c r="G26" s="168" t="s">
        <v>16</v>
      </c>
      <c r="H26" s="169">
        <v>1</v>
      </c>
      <c r="I26" s="170" t="s">
        <v>15</v>
      </c>
      <c r="J26" s="167">
        <f t="shared" si="1"/>
        <v>1799300</v>
      </c>
      <c r="K26" s="149"/>
      <c r="L26" s="205" t="s">
        <v>103</v>
      </c>
    </row>
    <row r="27" spans="1:12" ht="20.100000000000001" customHeight="1">
      <c r="A27" s="147"/>
      <c r="B27" s="135"/>
      <c r="C27" s="166" t="s">
        <v>347</v>
      </c>
      <c r="D27" s="167">
        <v>1861200</v>
      </c>
      <c r="E27" s="168" t="s">
        <v>16</v>
      </c>
      <c r="F27" s="48">
        <v>3</v>
      </c>
      <c r="G27" s="168" t="s">
        <v>16</v>
      </c>
      <c r="H27" s="169">
        <v>1</v>
      </c>
      <c r="I27" s="170" t="s">
        <v>15</v>
      </c>
      <c r="J27" s="167">
        <f t="shared" si="1"/>
        <v>5583600</v>
      </c>
      <c r="K27" s="149"/>
      <c r="L27" s="205" t="s">
        <v>103</v>
      </c>
    </row>
    <row r="28" spans="1:12" ht="20.100000000000001" customHeight="1">
      <c r="A28" s="147"/>
      <c r="B28" s="135"/>
      <c r="C28" s="166" t="s">
        <v>348</v>
      </c>
      <c r="D28" s="167">
        <v>1379470</v>
      </c>
      <c r="E28" s="168" t="s">
        <v>16</v>
      </c>
      <c r="F28" s="48">
        <v>1</v>
      </c>
      <c r="G28" s="168" t="s">
        <v>16</v>
      </c>
      <c r="H28" s="169">
        <v>1</v>
      </c>
      <c r="I28" s="170" t="s">
        <v>15</v>
      </c>
      <c r="J28" s="167">
        <f t="shared" si="1"/>
        <v>1379470</v>
      </c>
      <c r="K28" s="149"/>
      <c r="L28" s="205" t="s">
        <v>103</v>
      </c>
    </row>
    <row r="29" spans="1:12" ht="20.100000000000001" customHeight="1">
      <c r="A29" s="147"/>
      <c r="B29" s="135"/>
      <c r="C29" s="166"/>
      <c r="D29" s="167">
        <v>1799300</v>
      </c>
      <c r="E29" s="168" t="s">
        <v>16</v>
      </c>
      <c r="F29" s="48">
        <v>8</v>
      </c>
      <c r="G29" s="168" t="s">
        <v>16</v>
      </c>
      <c r="H29" s="169">
        <v>1</v>
      </c>
      <c r="I29" s="170" t="s">
        <v>15</v>
      </c>
      <c r="J29" s="167">
        <f t="shared" si="1"/>
        <v>14394400</v>
      </c>
      <c r="K29" s="149"/>
      <c r="L29" s="205" t="s">
        <v>103</v>
      </c>
    </row>
    <row r="30" spans="1:12" ht="20.100000000000001" customHeight="1">
      <c r="A30" s="147"/>
      <c r="B30" s="135"/>
      <c r="C30" s="166" t="s">
        <v>349</v>
      </c>
      <c r="D30" s="167">
        <v>1745200</v>
      </c>
      <c r="E30" s="168" t="s">
        <v>16</v>
      </c>
      <c r="F30" s="48">
        <v>9</v>
      </c>
      <c r="G30" s="168" t="s">
        <v>16</v>
      </c>
      <c r="H30" s="169">
        <v>1</v>
      </c>
      <c r="I30" s="170" t="s">
        <v>15</v>
      </c>
      <c r="J30" s="167">
        <f t="shared" si="1"/>
        <v>15706800</v>
      </c>
      <c r="K30" s="149"/>
      <c r="L30" s="205" t="s">
        <v>103</v>
      </c>
    </row>
    <row r="31" spans="1:12" ht="20.100000000000001" customHeight="1">
      <c r="A31" s="147"/>
      <c r="B31" s="135"/>
      <c r="C31" s="166"/>
      <c r="D31" s="167">
        <v>1632610</v>
      </c>
      <c r="E31" s="168" t="s">
        <v>16</v>
      </c>
      <c r="F31" s="48">
        <v>1</v>
      </c>
      <c r="G31" s="168" t="s">
        <v>16</v>
      </c>
      <c r="H31" s="169">
        <v>1</v>
      </c>
      <c r="I31" s="172" t="s">
        <v>15</v>
      </c>
      <c r="J31" s="167">
        <f t="shared" ref="J31:J36" si="2">SUM(D31*F31*H31)</f>
        <v>1632610</v>
      </c>
      <c r="K31" s="149"/>
      <c r="L31" s="205" t="s">
        <v>103</v>
      </c>
    </row>
    <row r="32" spans="1:12" ht="20.100000000000001" customHeight="1">
      <c r="A32" s="147"/>
      <c r="B32" s="135"/>
      <c r="C32" s="166" t="s">
        <v>350</v>
      </c>
      <c r="D32" s="167">
        <v>1850000</v>
      </c>
      <c r="E32" s="173" t="s">
        <v>16</v>
      </c>
      <c r="F32" s="48">
        <v>12</v>
      </c>
      <c r="G32" s="173" t="s">
        <v>16</v>
      </c>
      <c r="H32" s="169">
        <v>2</v>
      </c>
      <c r="I32" s="170" t="s">
        <v>15</v>
      </c>
      <c r="J32" s="167">
        <f t="shared" si="2"/>
        <v>44400000</v>
      </c>
      <c r="K32" s="149"/>
      <c r="L32" s="205" t="s">
        <v>103</v>
      </c>
    </row>
    <row r="33" spans="1:12" ht="20.100000000000001" customHeight="1">
      <c r="A33" s="147"/>
      <c r="B33" s="135"/>
      <c r="C33" s="166"/>
      <c r="D33" s="167">
        <v>70000</v>
      </c>
      <c r="E33" s="173" t="s">
        <v>16</v>
      </c>
      <c r="F33" s="48">
        <v>12</v>
      </c>
      <c r="G33" s="173" t="s">
        <v>16</v>
      </c>
      <c r="H33" s="169">
        <v>2</v>
      </c>
      <c r="I33" s="170" t="s">
        <v>15</v>
      </c>
      <c r="J33" s="167">
        <f t="shared" si="2"/>
        <v>1680000</v>
      </c>
      <c r="K33" s="149"/>
      <c r="L33" s="205" t="s">
        <v>103</v>
      </c>
    </row>
    <row r="34" spans="1:12" ht="20.100000000000001" customHeight="1">
      <c r="A34" s="147"/>
      <c r="B34" s="135"/>
      <c r="C34" s="166" t="s">
        <v>351</v>
      </c>
      <c r="D34" s="167">
        <v>1850000</v>
      </c>
      <c r="E34" s="173" t="s">
        <v>16</v>
      </c>
      <c r="F34" s="48">
        <v>12</v>
      </c>
      <c r="G34" s="173" t="s">
        <v>16</v>
      </c>
      <c r="H34" s="169">
        <v>1</v>
      </c>
      <c r="I34" s="170" t="s">
        <v>15</v>
      </c>
      <c r="J34" s="167">
        <f t="shared" si="2"/>
        <v>22200000</v>
      </c>
      <c r="K34" s="149"/>
      <c r="L34" s="205" t="s">
        <v>103</v>
      </c>
    </row>
    <row r="35" spans="1:12" ht="20.100000000000001" customHeight="1">
      <c r="A35" s="249"/>
      <c r="B35" s="250"/>
      <c r="C35" s="251" t="s">
        <v>432</v>
      </c>
      <c r="D35" s="217">
        <v>1745200</v>
      </c>
      <c r="E35" s="201" t="s">
        <v>16</v>
      </c>
      <c r="F35" s="392">
        <v>9</v>
      </c>
      <c r="G35" s="201" t="s">
        <v>16</v>
      </c>
      <c r="H35" s="393">
        <v>1</v>
      </c>
      <c r="I35" s="252" t="s">
        <v>15</v>
      </c>
      <c r="J35" s="217">
        <f t="shared" si="2"/>
        <v>15706800</v>
      </c>
      <c r="K35" s="253"/>
      <c r="L35" s="205" t="s">
        <v>103</v>
      </c>
    </row>
    <row r="36" spans="1:12" ht="20.100000000000001" customHeight="1">
      <c r="A36" s="150"/>
      <c r="B36" s="395"/>
      <c r="C36" s="162"/>
      <c r="D36" s="178">
        <v>814430</v>
      </c>
      <c r="E36" s="193" t="s">
        <v>16</v>
      </c>
      <c r="F36" s="180">
        <v>1</v>
      </c>
      <c r="G36" s="193" t="s">
        <v>16</v>
      </c>
      <c r="H36" s="181">
        <v>1</v>
      </c>
      <c r="I36" s="182" t="s">
        <v>15</v>
      </c>
      <c r="J36" s="178">
        <f t="shared" si="2"/>
        <v>814430</v>
      </c>
      <c r="K36" s="151"/>
      <c r="L36" s="205" t="s">
        <v>103</v>
      </c>
    </row>
    <row r="37" spans="1:12" ht="20.100000000000001" customHeight="1">
      <c r="A37" s="147"/>
      <c r="B37" s="135"/>
      <c r="C37" s="166" t="s">
        <v>353</v>
      </c>
      <c r="D37" s="167">
        <v>717924.8</v>
      </c>
      <c r="E37" s="173" t="s">
        <v>16</v>
      </c>
      <c r="F37" s="48">
        <v>12</v>
      </c>
      <c r="G37" s="173" t="s">
        <v>16</v>
      </c>
      <c r="H37" s="169">
        <v>9</v>
      </c>
      <c r="I37" s="170" t="s">
        <v>15</v>
      </c>
      <c r="J37" s="167">
        <f>ROUNDUP(D37*F37*H37, -1)</f>
        <v>77535880</v>
      </c>
      <c r="K37" s="149"/>
      <c r="L37" s="205" t="s">
        <v>103</v>
      </c>
    </row>
    <row r="38" spans="1:12" ht="20.100000000000001" customHeight="1">
      <c r="A38" s="147"/>
      <c r="B38" s="135"/>
      <c r="C38" s="166"/>
      <c r="D38" s="167">
        <v>103000</v>
      </c>
      <c r="E38" s="173" t="s">
        <v>16</v>
      </c>
      <c r="F38" s="48">
        <v>1</v>
      </c>
      <c r="G38" s="173"/>
      <c r="H38" s="169"/>
      <c r="I38" s="170" t="s">
        <v>15</v>
      </c>
      <c r="J38" s="167">
        <f>SUM(D38*F38)</f>
        <v>103000</v>
      </c>
      <c r="K38" s="149"/>
      <c r="L38" s="205" t="s">
        <v>103</v>
      </c>
    </row>
    <row r="39" spans="1:12" ht="20.100000000000001" customHeight="1">
      <c r="A39" s="147"/>
      <c r="B39" s="135"/>
      <c r="C39" s="166"/>
      <c r="D39" s="167">
        <v>272363</v>
      </c>
      <c r="E39" s="173" t="s">
        <v>16</v>
      </c>
      <c r="F39" s="48">
        <v>11</v>
      </c>
      <c r="G39" s="173"/>
      <c r="H39" s="169"/>
      <c r="I39" s="170" t="s">
        <v>15</v>
      </c>
      <c r="J39" s="167">
        <f>ROUNDUP(D39*F39, -1)</f>
        <v>2996000</v>
      </c>
      <c r="K39" s="149"/>
      <c r="L39" s="205" t="s">
        <v>103</v>
      </c>
    </row>
    <row r="40" spans="1:12" ht="20.100000000000001" customHeight="1">
      <c r="A40" s="147"/>
      <c r="B40" s="135"/>
      <c r="C40" s="166" t="s">
        <v>354</v>
      </c>
      <c r="D40" s="167">
        <v>877000</v>
      </c>
      <c r="E40" s="173" t="s">
        <v>16</v>
      </c>
      <c r="F40" s="48">
        <v>12</v>
      </c>
      <c r="G40" s="173" t="s">
        <v>16</v>
      </c>
      <c r="H40" s="169">
        <v>1</v>
      </c>
      <c r="I40" s="170" t="s">
        <v>15</v>
      </c>
      <c r="J40" s="167">
        <f>SUM(D40*F40*H40)</f>
        <v>10524000</v>
      </c>
      <c r="K40" s="149"/>
      <c r="L40" s="205" t="s">
        <v>103</v>
      </c>
    </row>
    <row r="41" spans="1:12" s="355" customFormat="1" ht="20.100000000000001" customHeight="1">
      <c r="A41" s="347"/>
      <c r="B41" s="348"/>
      <c r="C41" s="349" t="s">
        <v>512</v>
      </c>
      <c r="D41" s="350">
        <v>2004500</v>
      </c>
      <c r="E41" s="351" t="s">
        <v>16</v>
      </c>
      <c r="F41" s="352">
        <v>1</v>
      </c>
      <c r="G41" s="351" t="s">
        <v>513</v>
      </c>
      <c r="H41" s="388">
        <v>1</v>
      </c>
      <c r="I41" s="353" t="s">
        <v>514</v>
      </c>
      <c r="J41" s="350">
        <f t="shared" ref="J41:J48" si="3">SUM(D41*F41*H41)</f>
        <v>2004500</v>
      </c>
      <c r="K41" s="354"/>
      <c r="L41" s="342" t="s">
        <v>451</v>
      </c>
    </row>
    <row r="42" spans="1:12" s="355" customFormat="1" ht="20.100000000000001" customHeight="1">
      <c r="A42" s="347"/>
      <c r="B42" s="348"/>
      <c r="C42" s="349"/>
      <c r="D42" s="350">
        <v>2082700</v>
      </c>
      <c r="E42" s="351" t="s">
        <v>16</v>
      </c>
      <c r="F42" s="352">
        <v>7</v>
      </c>
      <c r="G42" s="351" t="s">
        <v>513</v>
      </c>
      <c r="H42" s="388">
        <v>1</v>
      </c>
      <c r="I42" s="353" t="s">
        <v>514</v>
      </c>
      <c r="J42" s="350">
        <f t="shared" si="3"/>
        <v>14578900</v>
      </c>
      <c r="K42" s="354"/>
      <c r="L42" s="394" t="s">
        <v>515</v>
      </c>
    </row>
    <row r="43" spans="1:12" s="355" customFormat="1" ht="20.100000000000001" customHeight="1">
      <c r="A43" s="347"/>
      <c r="B43" s="348"/>
      <c r="C43" s="349" t="s">
        <v>516</v>
      </c>
      <c r="D43" s="350">
        <v>300200</v>
      </c>
      <c r="E43" s="351" t="s">
        <v>16</v>
      </c>
      <c r="F43" s="352">
        <v>1</v>
      </c>
      <c r="G43" s="351" t="s">
        <v>513</v>
      </c>
      <c r="H43" s="388">
        <v>1</v>
      </c>
      <c r="I43" s="353" t="s">
        <v>514</v>
      </c>
      <c r="J43" s="350">
        <f t="shared" si="3"/>
        <v>300200</v>
      </c>
      <c r="K43" s="354"/>
      <c r="L43" s="394" t="s">
        <v>515</v>
      </c>
    </row>
    <row r="44" spans="1:12" s="355" customFormat="1" ht="20.100000000000001" customHeight="1">
      <c r="A44" s="347"/>
      <c r="B44" s="348"/>
      <c r="C44" s="349"/>
      <c r="D44" s="350">
        <v>1861200</v>
      </c>
      <c r="E44" s="351" t="s">
        <v>16</v>
      </c>
      <c r="F44" s="352">
        <v>4</v>
      </c>
      <c r="G44" s="351" t="s">
        <v>513</v>
      </c>
      <c r="H44" s="388">
        <v>1</v>
      </c>
      <c r="I44" s="353" t="s">
        <v>514</v>
      </c>
      <c r="J44" s="350">
        <f t="shared" si="3"/>
        <v>7444800</v>
      </c>
      <c r="K44" s="354"/>
      <c r="L44" s="394" t="s">
        <v>515</v>
      </c>
    </row>
    <row r="45" spans="1:12" s="355" customFormat="1" ht="20.100000000000001" customHeight="1">
      <c r="A45" s="347"/>
      <c r="B45" s="348"/>
      <c r="C45" s="349" t="s">
        <v>517</v>
      </c>
      <c r="D45" s="350">
        <v>1861200</v>
      </c>
      <c r="E45" s="351" t="s">
        <v>16</v>
      </c>
      <c r="F45" s="352">
        <v>1</v>
      </c>
      <c r="G45" s="351" t="s">
        <v>513</v>
      </c>
      <c r="H45" s="388">
        <v>1</v>
      </c>
      <c r="I45" s="353" t="s">
        <v>514</v>
      </c>
      <c r="J45" s="350">
        <f t="shared" si="3"/>
        <v>1861200</v>
      </c>
      <c r="K45" s="354"/>
      <c r="L45" s="394" t="s">
        <v>515</v>
      </c>
    </row>
    <row r="46" spans="1:12" s="355" customFormat="1" ht="20.100000000000001" customHeight="1">
      <c r="A46" s="347"/>
      <c r="B46" s="348"/>
      <c r="C46" s="357"/>
      <c r="D46" s="350">
        <v>1932900</v>
      </c>
      <c r="E46" s="351" t="s">
        <v>16</v>
      </c>
      <c r="F46" s="352">
        <v>10</v>
      </c>
      <c r="G46" s="351" t="s">
        <v>513</v>
      </c>
      <c r="H46" s="388">
        <v>1</v>
      </c>
      <c r="I46" s="353" t="s">
        <v>514</v>
      </c>
      <c r="J46" s="350">
        <f t="shared" si="3"/>
        <v>19329000</v>
      </c>
      <c r="K46" s="354"/>
      <c r="L46" s="394" t="s">
        <v>515</v>
      </c>
    </row>
    <row r="47" spans="1:12" s="355" customFormat="1" ht="20.100000000000001" customHeight="1">
      <c r="A47" s="347"/>
      <c r="B47" s="348"/>
      <c r="C47" s="349"/>
      <c r="D47" s="350">
        <v>1632900</v>
      </c>
      <c r="E47" s="351" t="s">
        <v>16</v>
      </c>
      <c r="F47" s="352">
        <v>1</v>
      </c>
      <c r="G47" s="351" t="s">
        <v>513</v>
      </c>
      <c r="H47" s="388">
        <v>1</v>
      </c>
      <c r="I47" s="353" t="s">
        <v>514</v>
      </c>
      <c r="J47" s="350">
        <f t="shared" si="3"/>
        <v>1632900</v>
      </c>
      <c r="K47" s="354"/>
      <c r="L47" s="394" t="s">
        <v>515</v>
      </c>
    </row>
    <row r="48" spans="1:12" s="355" customFormat="1" ht="20.100000000000001" customHeight="1">
      <c r="A48" s="347"/>
      <c r="B48" s="358"/>
      <c r="C48" s="359"/>
      <c r="D48" s="360">
        <v>300000</v>
      </c>
      <c r="E48" s="361" t="s">
        <v>16</v>
      </c>
      <c r="F48" s="362">
        <v>1</v>
      </c>
      <c r="G48" s="361" t="s">
        <v>513</v>
      </c>
      <c r="H48" s="363">
        <v>1</v>
      </c>
      <c r="I48" s="364" t="s">
        <v>514</v>
      </c>
      <c r="J48" s="365">
        <f t="shared" si="3"/>
        <v>300000</v>
      </c>
      <c r="K48" s="354"/>
      <c r="L48" s="394" t="s">
        <v>515</v>
      </c>
    </row>
    <row r="49" spans="1:12" ht="20.100000000000001" customHeight="1">
      <c r="A49" s="150" t="s">
        <v>98</v>
      </c>
      <c r="B49" s="33">
        <f>SUM(J49:J171)</f>
        <v>100367520</v>
      </c>
      <c r="C49" s="162" t="s">
        <v>355</v>
      </c>
      <c r="D49" s="178"/>
      <c r="E49" s="179"/>
      <c r="F49" s="180"/>
      <c r="G49" s="179"/>
      <c r="H49" s="181"/>
      <c r="I49" s="182"/>
      <c r="J49" s="178"/>
      <c r="K49" s="151"/>
      <c r="L49" s="205"/>
    </row>
    <row r="50" spans="1:12" ht="20.100000000000001" customHeight="1">
      <c r="A50" s="147"/>
      <c r="B50" s="135"/>
      <c r="C50" s="166" t="s">
        <v>335</v>
      </c>
      <c r="D50" s="167">
        <v>200000</v>
      </c>
      <c r="E50" s="168" t="s">
        <v>16</v>
      </c>
      <c r="F50" s="48">
        <v>12</v>
      </c>
      <c r="G50" s="168" t="s">
        <v>16</v>
      </c>
      <c r="H50" s="169">
        <v>1</v>
      </c>
      <c r="I50" s="170" t="s">
        <v>15</v>
      </c>
      <c r="J50" s="167">
        <f t="shared" si="1"/>
        <v>2400000</v>
      </c>
      <c r="K50" s="149"/>
      <c r="L50" s="205" t="s">
        <v>103</v>
      </c>
    </row>
    <row r="51" spans="1:12" ht="20.100000000000001" customHeight="1">
      <c r="A51" s="147"/>
      <c r="B51" s="135"/>
      <c r="C51" s="166" t="s">
        <v>356</v>
      </c>
      <c r="D51" s="167"/>
      <c r="E51" s="168"/>
      <c r="F51" s="48"/>
      <c r="G51" s="168"/>
      <c r="H51" s="169"/>
      <c r="I51" s="170"/>
      <c r="J51" s="167"/>
      <c r="K51" s="149"/>
      <c r="L51" s="205"/>
    </row>
    <row r="52" spans="1:12" ht="20.100000000000001" customHeight="1">
      <c r="A52" s="147"/>
      <c r="B52" s="135"/>
      <c r="C52" s="166"/>
      <c r="D52" s="167">
        <v>100000</v>
      </c>
      <c r="E52" s="168" t="s">
        <v>16</v>
      </c>
      <c r="F52" s="48">
        <v>12</v>
      </c>
      <c r="G52" s="168" t="s">
        <v>16</v>
      </c>
      <c r="H52" s="169">
        <v>5</v>
      </c>
      <c r="I52" s="170" t="s">
        <v>15</v>
      </c>
      <c r="J52" s="167">
        <f t="shared" ref="J52" si="4">SUM(D52*F52*H52)</f>
        <v>6000000</v>
      </c>
      <c r="K52" s="149"/>
      <c r="L52" s="205" t="s">
        <v>103</v>
      </c>
    </row>
    <row r="53" spans="1:12" ht="20.100000000000001" customHeight="1">
      <c r="A53" s="147"/>
      <c r="B53" s="135"/>
      <c r="C53" s="166"/>
      <c r="D53" s="167">
        <v>63340</v>
      </c>
      <c r="E53" s="168" t="s">
        <v>16</v>
      </c>
      <c r="F53" s="48">
        <v>1</v>
      </c>
      <c r="G53" s="168" t="s">
        <v>16</v>
      </c>
      <c r="H53" s="169">
        <v>1</v>
      </c>
      <c r="I53" s="170" t="s">
        <v>15</v>
      </c>
      <c r="J53" s="167">
        <f t="shared" si="1"/>
        <v>63340</v>
      </c>
      <c r="K53" s="149"/>
      <c r="L53" s="205" t="s">
        <v>103</v>
      </c>
    </row>
    <row r="54" spans="1:12" ht="20.100000000000001" customHeight="1">
      <c r="A54" s="147"/>
      <c r="B54" s="135"/>
      <c r="C54" s="166"/>
      <c r="D54" s="167">
        <v>100000</v>
      </c>
      <c r="E54" s="168" t="s">
        <v>16</v>
      </c>
      <c r="F54" s="48">
        <v>12</v>
      </c>
      <c r="G54" s="168" t="s">
        <v>16</v>
      </c>
      <c r="H54" s="184">
        <v>5</v>
      </c>
      <c r="I54" s="170" t="s">
        <v>15</v>
      </c>
      <c r="J54" s="167">
        <f t="shared" si="1"/>
        <v>6000000</v>
      </c>
      <c r="K54" s="149"/>
      <c r="L54" s="205" t="s">
        <v>103</v>
      </c>
    </row>
    <row r="55" spans="1:12" ht="20.100000000000001" customHeight="1">
      <c r="A55" s="147"/>
      <c r="B55" s="135"/>
      <c r="C55" s="166" t="s">
        <v>357</v>
      </c>
      <c r="D55" s="167"/>
      <c r="E55" s="168"/>
      <c r="F55" s="183"/>
      <c r="G55" s="168"/>
      <c r="H55" s="184"/>
      <c r="I55" s="170"/>
      <c r="J55" s="167"/>
      <c r="K55" s="149"/>
      <c r="L55" s="205"/>
    </row>
    <row r="56" spans="1:12" ht="20.100000000000001" customHeight="1">
      <c r="A56" s="147"/>
      <c r="B56" s="135"/>
      <c r="C56" s="166" t="s">
        <v>335</v>
      </c>
      <c r="D56" s="167">
        <v>1400000</v>
      </c>
      <c r="E56" s="168" t="s">
        <v>16</v>
      </c>
      <c r="F56" s="183">
        <v>0.6</v>
      </c>
      <c r="G56" s="168" t="s">
        <v>16</v>
      </c>
      <c r="H56" s="184">
        <v>2</v>
      </c>
      <c r="I56" s="170" t="s">
        <v>15</v>
      </c>
      <c r="J56" s="167">
        <f t="shared" si="1"/>
        <v>1680000</v>
      </c>
      <c r="K56" s="149"/>
      <c r="L56" s="205" t="s">
        <v>103</v>
      </c>
    </row>
    <row r="57" spans="1:12" ht="20.100000000000001" customHeight="1">
      <c r="A57" s="147"/>
      <c r="B57" s="135"/>
      <c r="C57" s="166" t="s">
        <v>336</v>
      </c>
      <c r="D57" s="167">
        <v>3509000</v>
      </c>
      <c r="E57" s="168" t="s">
        <v>16</v>
      </c>
      <c r="F57" s="183">
        <v>0.6</v>
      </c>
      <c r="G57" s="168" t="s">
        <v>16</v>
      </c>
      <c r="H57" s="184">
        <v>2</v>
      </c>
      <c r="I57" s="170" t="s">
        <v>15</v>
      </c>
      <c r="J57" s="167">
        <f t="shared" si="1"/>
        <v>4210800</v>
      </c>
      <c r="K57" s="149"/>
      <c r="L57" s="205" t="s">
        <v>103</v>
      </c>
    </row>
    <row r="58" spans="1:12" ht="20.100000000000001" customHeight="1">
      <c r="A58" s="147"/>
      <c r="B58" s="135"/>
      <c r="C58" s="166" t="s">
        <v>337</v>
      </c>
      <c r="D58" s="167">
        <v>2776300</v>
      </c>
      <c r="E58" s="168" t="s">
        <v>16</v>
      </c>
      <c r="F58" s="183">
        <v>0.6</v>
      </c>
      <c r="G58" s="168" t="s">
        <v>16</v>
      </c>
      <c r="H58" s="184">
        <v>1</v>
      </c>
      <c r="I58" s="170" t="s">
        <v>15</v>
      </c>
      <c r="J58" s="167">
        <f t="shared" si="1"/>
        <v>1665780</v>
      </c>
      <c r="K58" s="149"/>
      <c r="L58" s="205" t="s">
        <v>103</v>
      </c>
    </row>
    <row r="59" spans="1:12" ht="20.100000000000001" customHeight="1">
      <c r="A59" s="147"/>
      <c r="B59" s="135"/>
      <c r="C59" s="166" t="s">
        <v>338</v>
      </c>
      <c r="D59" s="167">
        <v>2150500</v>
      </c>
      <c r="E59" s="168" t="s">
        <v>16</v>
      </c>
      <c r="F59" s="183">
        <v>0.6</v>
      </c>
      <c r="G59" s="168" t="s">
        <v>16</v>
      </c>
      <c r="H59" s="184">
        <v>1</v>
      </c>
      <c r="I59" s="170" t="s">
        <v>15</v>
      </c>
      <c r="J59" s="167">
        <f t="shared" si="1"/>
        <v>1290300</v>
      </c>
      <c r="K59" s="149"/>
      <c r="L59" s="205" t="s">
        <v>103</v>
      </c>
    </row>
    <row r="60" spans="1:12" ht="20.100000000000001" customHeight="1">
      <c r="A60" s="147"/>
      <c r="B60" s="135"/>
      <c r="C60" s="166"/>
      <c r="D60" s="167">
        <v>2240600</v>
      </c>
      <c r="E60" s="168" t="s">
        <v>16</v>
      </c>
      <c r="F60" s="183">
        <v>0.6</v>
      </c>
      <c r="G60" s="168" t="s">
        <v>16</v>
      </c>
      <c r="H60" s="184">
        <v>1</v>
      </c>
      <c r="I60" s="170" t="s">
        <v>15</v>
      </c>
      <c r="J60" s="167">
        <f t="shared" si="1"/>
        <v>1344360</v>
      </c>
      <c r="K60" s="149"/>
      <c r="L60" s="205" t="s">
        <v>103</v>
      </c>
    </row>
    <row r="61" spans="1:12" ht="20.100000000000001" customHeight="1">
      <c r="A61" s="147"/>
      <c r="B61" s="135"/>
      <c r="C61" s="166" t="s">
        <v>339</v>
      </c>
      <c r="D61" s="167">
        <v>2150500</v>
      </c>
      <c r="E61" s="168" t="s">
        <v>16</v>
      </c>
      <c r="F61" s="183">
        <v>0.6</v>
      </c>
      <c r="G61" s="168" t="s">
        <v>16</v>
      </c>
      <c r="H61" s="184">
        <v>1</v>
      </c>
      <c r="I61" s="170" t="s">
        <v>15</v>
      </c>
      <c r="J61" s="167">
        <f t="shared" si="1"/>
        <v>1290300</v>
      </c>
      <c r="K61" s="149"/>
      <c r="L61" s="205" t="s">
        <v>103</v>
      </c>
    </row>
    <row r="62" spans="1:12" ht="20.100000000000001" customHeight="1">
      <c r="A62" s="147"/>
      <c r="B62" s="135"/>
      <c r="C62" s="166" t="s">
        <v>340</v>
      </c>
      <c r="D62" s="167">
        <v>2004500</v>
      </c>
      <c r="E62" s="168" t="s">
        <v>16</v>
      </c>
      <c r="F62" s="183">
        <v>0.6</v>
      </c>
      <c r="G62" s="168" t="s">
        <v>16</v>
      </c>
      <c r="H62" s="184">
        <v>1</v>
      </c>
      <c r="I62" s="170" t="s">
        <v>15</v>
      </c>
      <c r="J62" s="167">
        <f>SUM(D62*F62*H62)</f>
        <v>1202700</v>
      </c>
      <c r="K62" s="149"/>
      <c r="L62" s="205" t="s">
        <v>103</v>
      </c>
    </row>
    <row r="63" spans="1:12" ht="20.100000000000001" customHeight="1">
      <c r="A63" s="147"/>
      <c r="B63" s="135"/>
      <c r="C63" s="166" t="s">
        <v>341</v>
      </c>
      <c r="D63" s="167">
        <v>1799300</v>
      </c>
      <c r="E63" s="168" t="s">
        <v>16</v>
      </c>
      <c r="F63" s="183">
        <v>0.6</v>
      </c>
      <c r="G63" s="168" t="s">
        <v>16</v>
      </c>
      <c r="H63" s="184">
        <v>1</v>
      </c>
      <c r="I63" s="170" t="s">
        <v>15</v>
      </c>
      <c r="J63" s="167">
        <f t="shared" si="1"/>
        <v>1079580</v>
      </c>
      <c r="K63" s="149"/>
      <c r="L63" s="205" t="s">
        <v>103</v>
      </c>
    </row>
    <row r="64" spans="1:12" ht="20.100000000000001" customHeight="1">
      <c r="A64" s="147"/>
      <c r="B64" s="135"/>
      <c r="C64" s="166" t="s">
        <v>342</v>
      </c>
      <c r="D64" s="167">
        <v>2955800</v>
      </c>
      <c r="E64" s="168" t="s">
        <v>16</v>
      </c>
      <c r="F64" s="183">
        <v>0.6</v>
      </c>
      <c r="G64" s="168" t="s">
        <v>16</v>
      </c>
      <c r="H64" s="184">
        <v>1</v>
      </c>
      <c r="I64" s="170" t="s">
        <v>15</v>
      </c>
      <c r="J64" s="167">
        <f t="shared" si="1"/>
        <v>1773480</v>
      </c>
      <c r="K64" s="149"/>
      <c r="L64" s="205" t="s">
        <v>103</v>
      </c>
    </row>
    <row r="65" spans="1:12" ht="20.100000000000001" customHeight="1">
      <c r="A65" s="147"/>
      <c r="B65" s="135"/>
      <c r="C65" s="166"/>
      <c r="D65" s="167">
        <v>3030300</v>
      </c>
      <c r="E65" s="168" t="s">
        <v>16</v>
      </c>
      <c r="F65" s="183">
        <v>0.6</v>
      </c>
      <c r="G65" s="168" t="s">
        <v>16</v>
      </c>
      <c r="H65" s="184">
        <v>1</v>
      </c>
      <c r="I65" s="170" t="s">
        <v>15</v>
      </c>
      <c r="J65" s="167">
        <f t="shared" si="1"/>
        <v>1818180</v>
      </c>
      <c r="K65" s="149"/>
      <c r="L65" s="205" t="s">
        <v>103</v>
      </c>
    </row>
    <row r="66" spans="1:12" ht="20.100000000000001" customHeight="1">
      <c r="A66" s="147"/>
      <c r="B66" s="135"/>
      <c r="C66" s="166" t="s">
        <v>343</v>
      </c>
      <c r="D66" s="167">
        <v>2674100</v>
      </c>
      <c r="E66" s="168" t="s">
        <v>16</v>
      </c>
      <c r="F66" s="183">
        <v>0.6</v>
      </c>
      <c r="G66" s="168" t="s">
        <v>16</v>
      </c>
      <c r="H66" s="184">
        <v>1</v>
      </c>
      <c r="I66" s="170" t="s">
        <v>15</v>
      </c>
      <c r="J66" s="167">
        <f t="shared" si="1"/>
        <v>1604460</v>
      </c>
      <c r="K66" s="149"/>
      <c r="L66" s="205" t="s">
        <v>103</v>
      </c>
    </row>
    <row r="67" spans="1:12" ht="20.100000000000001" customHeight="1">
      <c r="A67" s="147"/>
      <c r="B67" s="135"/>
      <c r="C67" s="166"/>
      <c r="D67" s="167">
        <v>2776300</v>
      </c>
      <c r="E67" s="168" t="s">
        <v>16</v>
      </c>
      <c r="F67" s="183">
        <v>0.6</v>
      </c>
      <c r="G67" s="168" t="s">
        <v>16</v>
      </c>
      <c r="H67" s="184">
        <v>1</v>
      </c>
      <c r="I67" s="170" t="s">
        <v>15</v>
      </c>
      <c r="J67" s="167">
        <f t="shared" si="1"/>
        <v>1665780</v>
      </c>
      <c r="K67" s="149"/>
      <c r="L67" s="205" t="s">
        <v>103</v>
      </c>
    </row>
    <row r="68" spans="1:12" ht="20.100000000000001" customHeight="1">
      <c r="A68" s="147"/>
      <c r="B68" s="135"/>
      <c r="C68" s="166" t="s">
        <v>339</v>
      </c>
      <c r="D68" s="167">
        <v>2150500</v>
      </c>
      <c r="E68" s="168" t="s">
        <v>16</v>
      </c>
      <c r="F68" s="183">
        <v>0.6</v>
      </c>
      <c r="G68" s="168" t="s">
        <v>16</v>
      </c>
      <c r="H68" s="184">
        <v>1</v>
      </c>
      <c r="I68" s="170" t="s">
        <v>15</v>
      </c>
      <c r="J68" s="167">
        <f t="shared" si="1"/>
        <v>1290300</v>
      </c>
      <c r="K68" s="149"/>
      <c r="L68" s="205" t="s">
        <v>103</v>
      </c>
    </row>
    <row r="69" spans="1:12" ht="20.100000000000001" customHeight="1">
      <c r="A69" s="147"/>
      <c r="B69" s="135"/>
      <c r="C69" s="166" t="s">
        <v>344</v>
      </c>
      <c r="D69" s="167">
        <v>2068600</v>
      </c>
      <c r="E69" s="168" t="s">
        <v>16</v>
      </c>
      <c r="F69" s="183">
        <v>0.6</v>
      </c>
      <c r="G69" s="168" t="s">
        <v>16</v>
      </c>
      <c r="H69" s="495">
        <v>1</v>
      </c>
      <c r="I69" s="175" t="s">
        <v>15</v>
      </c>
      <c r="J69" s="167">
        <f t="shared" si="1"/>
        <v>1241160</v>
      </c>
      <c r="K69" s="149"/>
      <c r="L69" s="205" t="s">
        <v>103</v>
      </c>
    </row>
    <row r="70" spans="1:12" ht="20.100000000000001" customHeight="1">
      <c r="A70" s="249"/>
      <c r="B70" s="250"/>
      <c r="C70" s="251"/>
      <c r="D70" s="396">
        <v>2150500</v>
      </c>
      <c r="E70" s="397" t="s">
        <v>16</v>
      </c>
      <c r="F70" s="398">
        <v>0.6</v>
      </c>
      <c r="G70" s="399" t="s">
        <v>16</v>
      </c>
      <c r="H70" s="400">
        <v>1</v>
      </c>
      <c r="I70" s="252" t="s">
        <v>15</v>
      </c>
      <c r="J70" s="217">
        <f t="shared" si="1"/>
        <v>1290300</v>
      </c>
      <c r="K70" s="253"/>
      <c r="L70" s="205" t="s">
        <v>103</v>
      </c>
    </row>
    <row r="71" spans="1:12" ht="20.100000000000001" customHeight="1">
      <c r="A71" s="150"/>
      <c r="B71" s="395"/>
      <c r="C71" s="162" t="s">
        <v>358</v>
      </c>
      <c r="D71" s="178">
        <v>1932900</v>
      </c>
      <c r="E71" s="179" t="s">
        <v>16</v>
      </c>
      <c r="F71" s="401">
        <v>0.6</v>
      </c>
      <c r="G71" s="179" t="s">
        <v>16</v>
      </c>
      <c r="H71" s="402">
        <v>1</v>
      </c>
      <c r="I71" s="182" t="s">
        <v>15</v>
      </c>
      <c r="J71" s="178">
        <f t="shared" si="1"/>
        <v>1159740</v>
      </c>
      <c r="K71" s="151"/>
      <c r="L71" s="205" t="s">
        <v>103</v>
      </c>
    </row>
    <row r="72" spans="1:12" ht="20.100000000000001" customHeight="1">
      <c r="A72" s="147"/>
      <c r="B72" s="135"/>
      <c r="C72" s="166" t="s">
        <v>346</v>
      </c>
      <c r="D72" s="167">
        <v>1745200</v>
      </c>
      <c r="E72" s="168" t="s">
        <v>16</v>
      </c>
      <c r="F72" s="183">
        <v>0.6</v>
      </c>
      <c r="G72" s="168" t="s">
        <v>16</v>
      </c>
      <c r="H72" s="184">
        <v>2</v>
      </c>
      <c r="I72" s="170" t="s">
        <v>15</v>
      </c>
      <c r="J72" s="167">
        <f t="shared" si="1"/>
        <v>2094240</v>
      </c>
      <c r="K72" s="149"/>
      <c r="L72" s="205" t="s">
        <v>103</v>
      </c>
    </row>
    <row r="73" spans="1:12" ht="20.100000000000001" customHeight="1">
      <c r="A73" s="147"/>
      <c r="B73" s="135"/>
      <c r="C73" s="166" t="s">
        <v>347</v>
      </c>
      <c r="D73" s="167">
        <v>666720</v>
      </c>
      <c r="E73" s="168" t="s">
        <v>16</v>
      </c>
      <c r="F73" s="48">
        <v>1</v>
      </c>
      <c r="G73" s="168" t="s">
        <v>16</v>
      </c>
      <c r="H73" s="169">
        <v>1</v>
      </c>
      <c r="I73" s="170" t="s">
        <v>15</v>
      </c>
      <c r="J73" s="167">
        <f t="shared" si="1"/>
        <v>666720</v>
      </c>
      <c r="K73" s="149"/>
      <c r="L73" s="205" t="s">
        <v>103</v>
      </c>
    </row>
    <row r="74" spans="1:12" ht="20.100000000000001" customHeight="1">
      <c r="A74" s="147"/>
      <c r="B74" s="135"/>
      <c r="C74" s="166" t="s">
        <v>348</v>
      </c>
      <c r="D74" s="167">
        <v>200000</v>
      </c>
      <c r="E74" s="168" t="s">
        <v>16</v>
      </c>
      <c r="F74" s="48">
        <v>1</v>
      </c>
      <c r="G74" s="168" t="s">
        <v>16</v>
      </c>
      <c r="H74" s="169">
        <v>1</v>
      </c>
      <c r="I74" s="170" t="s">
        <v>15</v>
      </c>
      <c r="J74" s="167">
        <f t="shared" si="1"/>
        <v>200000</v>
      </c>
      <c r="K74" s="149"/>
      <c r="L74" s="205" t="s">
        <v>103</v>
      </c>
    </row>
    <row r="75" spans="1:12" ht="20.100000000000001" customHeight="1">
      <c r="A75" s="147"/>
      <c r="B75" s="135"/>
      <c r="C75" s="166" t="s">
        <v>349</v>
      </c>
      <c r="D75" s="167">
        <v>200000</v>
      </c>
      <c r="E75" s="168" t="s">
        <v>16</v>
      </c>
      <c r="F75" s="48">
        <v>2</v>
      </c>
      <c r="G75" s="168" t="s">
        <v>16</v>
      </c>
      <c r="H75" s="169">
        <v>1</v>
      </c>
      <c r="I75" s="170" t="s">
        <v>15</v>
      </c>
      <c r="J75" s="167">
        <f t="shared" si="1"/>
        <v>400000</v>
      </c>
      <c r="K75" s="149"/>
      <c r="L75" s="205" t="s">
        <v>103</v>
      </c>
    </row>
    <row r="76" spans="1:12" ht="20.100000000000001" customHeight="1">
      <c r="A76" s="147"/>
      <c r="B76" s="135"/>
      <c r="C76" s="166" t="s">
        <v>359</v>
      </c>
      <c r="D76" s="167">
        <v>200000</v>
      </c>
      <c r="E76" s="168" t="s">
        <v>16</v>
      </c>
      <c r="F76" s="48">
        <v>2</v>
      </c>
      <c r="G76" s="168" t="s">
        <v>16</v>
      </c>
      <c r="H76" s="169">
        <v>3</v>
      </c>
      <c r="I76" s="170" t="s">
        <v>15</v>
      </c>
      <c r="J76" s="167">
        <f t="shared" si="1"/>
        <v>1200000</v>
      </c>
      <c r="K76" s="149"/>
      <c r="L76" s="205" t="s">
        <v>103</v>
      </c>
    </row>
    <row r="77" spans="1:12" ht="20.100000000000001" customHeight="1">
      <c r="A77" s="147"/>
      <c r="B77" s="135"/>
      <c r="C77" s="166" t="s">
        <v>352</v>
      </c>
      <c r="D77" s="167">
        <v>200000</v>
      </c>
      <c r="E77" s="168" t="s">
        <v>16</v>
      </c>
      <c r="F77" s="48">
        <v>2</v>
      </c>
      <c r="G77" s="168" t="s">
        <v>16</v>
      </c>
      <c r="H77" s="169">
        <v>1</v>
      </c>
      <c r="I77" s="170" t="s">
        <v>15</v>
      </c>
      <c r="J77" s="167">
        <f t="shared" si="1"/>
        <v>400000</v>
      </c>
      <c r="K77" s="149"/>
      <c r="L77" s="205" t="s">
        <v>103</v>
      </c>
    </row>
    <row r="78" spans="1:12" ht="20.100000000000001" customHeight="1">
      <c r="A78" s="147"/>
      <c r="B78" s="135"/>
      <c r="C78" s="166" t="s">
        <v>353</v>
      </c>
      <c r="D78" s="167">
        <v>100000</v>
      </c>
      <c r="E78" s="168" t="s">
        <v>16</v>
      </c>
      <c r="F78" s="48">
        <v>1</v>
      </c>
      <c r="G78" s="168" t="s">
        <v>16</v>
      </c>
      <c r="H78" s="169">
        <v>9</v>
      </c>
      <c r="I78" s="170" t="s">
        <v>15</v>
      </c>
      <c r="J78" s="167">
        <f t="shared" ref="J78:J146" si="5">SUM(D78*F78*H78)</f>
        <v>900000</v>
      </c>
      <c r="K78" s="149"/>
      <c r="L78" s="205" t="s">
        <v>103</v>
      </c>
    </row>
    <row r="79" spans="1:12" ht="20.100000000000001" customHeight="1">
      <c r="A79" s="147"/>
      <c r="B79" s="135"/>
      <c r="C79" s="166"/>
      <c r="D79" s="167">
        <v>100000</v>
      </c>
      <c r="E79" s="168" t="s">
        <v>16</v>
      </c>
      <c r="F79" s="48">
        <v>1</v>
      </c>
      <c r="G79" s="168" t="s">
        <v>16</v>
      </c>
      <c r="H79" s="169">
        <v>7</v>
      </c>
      <c r="I79" s="170" t="s">
        <v>15</v>
      </c>
      <c r="J79" s="167">
        <f t="shared" si="5"/>
        <v>700000</v>
      </c>
      <c r="K79" s="149"/>
      <c r="L79" s="205" t="s">
        <v>103</v>
      </c>
    </row>
    <row r="80" spans="1:12" ht="20.100000000000001" customHeight="1">
      <c r="A80" s="147"/>
      <c r="B80" s="135"/>
      <c r="C80" s="166" t="s">
        <v>354</v>
      </c>
      <c r="D80" s="176">
        <v>100000</v>
      </c>
      <c r="E80" s="185" t="s">
        <v>16</v>
      </c>
      <c r="F80" s="48">
        <v>2</v>
      </c>
      <c r="G80" s="168"/>
      <c r="H80" s="169"/>
      <c r="I80" s="170" t="s">
        <v>15</v>
      </c>
      <c r="J80" s="167">
        <f>SUM(D80*F80)</f>
        <v>200000</v>
      </c>
      <c r="K80" s="149"/>
      <c r="L80" s="205" t="s">
        <v>103</v>
      </c>
    </row>
    <row r="81" spans="1:12" s="355" customFormat="1" ht="20.100000000000001" customHeight="1">
      <c r="A81" s="347"/>
      <c r="B81" s="348"/>
      <c r="C81" s="349" t="s">
        <v>518</v>
      </c>
      <c r="D81" s="350">
        <v>349620</v>
      </c>
      <c r="E81" s="351" t="s">
        <v>16</v>
      </c>
      <c r="F81" s="389">
        <v>1</v>
      </c>
      <c r="G81" s="351" t="s">
        <v>513</v>
      </c>
      <c r="H81" s="388">
        <v>1</v>
      </c>
      <c r="I81" s="353" t="s">
        <v>514</v>
      </c>
      <c r="J81" s="350">
        <f t="shared" ref="J81:J83" si="6">SUM(D81*F81*H81)</f>
        <v>349620</v>
      </c>
      <c r="K81" s="354"/>
      <c r="L81" s="356" t="s">
        <v>515</v>
      </c>
    </row>
    <row r="82" spans="1:12" s="355" customFormat="1" ht="20.100000000000001" customHeight="1">
      <c r="A82" s="347"/>
      <c r="B82" s="348"/>
      <c r="C82" s="349" t="s">
        <v>519</v>
      </c>
      <c r="D82" s="350">
        <v>200000</v>
      </c>
      <c r="E82" s="351" t="s">
        <v>16</v>
      </c>
      <c r="F82" s="389">
        <v>1</v>
      </c>
      <c r="G82" s="351" t="s">
        <v>513</v>
      </c>
      <c r="H82" s="388">
        <v>1</v>
      </c>
      <c r="I82" s="353" t="s">
        <v>514</v>
      </c>
      <c r="J82" s="350">
        <f t="shared" si="6"/>
        <v>200000</v>
      </c>
      <c r="K82" s="354"/>
      <c r="L82" s="356" t="s">
        <v>515</v>
      </c>
    </row>
    <row r="83" spans="1:12" s="355" customFormat="1" ht="20.100000000000001" customHeight="1">
      <c r="A83" s="347"/>
      <c r="B83" s="348"/>
      <c r="C83" s="349" t="s">
        <v>520</v>
      </c>
      <c r="D83" s="350">
        <v>200000</v>
      </c>
      <c r="E83" s="351" t="s">
        <v>16</v>
      </c>
      <c r="F83" s="352">
        <v>2</v>
      </c>
      <c r="G83" s="351" t="s">
        <v>513</v>
      </c>
      <c r="H83" s="388">
        <v>1</v>
      </c>
      <c r="I83" s="353" t="s">
        <v>514</v>
      </c>
      <c r="J83" s="350">
        <f t="shared" si="6"/>
        <v>400000</v>
      </c>
      <c r="K83" s="354"/>
      <c r="L83" s="356" t="s">
        <v>515</v>
      </c>
    </row>
    <row r="84" spans="1:12" ht="20.100000000000001" customHeight="1">
      <c r="A84" s="147"/>
      <c r="B84" s="135"/>
      <c r="C84" s="166" t="s">
        <v>360</v>
      </c>
      <c r="D84" s="167"/>
      <c r="E84" s="168"/>
      <c r="F84" s="48"/>
      <c r="G84" s="168"/>
      <c r="H84" s="169"/>
      <c r="I84" s="170"/>
      <c r="J84" s="167"/>
      <c r="K84" s="149"/>
      <c r="L84" s="205"/>
    </row>
    <row r="85" spans="1:12" ht="20.100000000000001" customHeight="1">
      <c r="A85" s="147"/>
      <c r="B85" s="135"/>
      <c r="C85" s="166" t="s">
        <v>335</v>
      </c>
      <c r="D85" s="167">
        <v>40000</v>
      </c>
      <c r="E85" s="168" t="s">
        <v>16</v>
      </c>
      <c r="F85" s="48">
        <v>12</v>
      </c>
      <c r="G85" s="168" t="s">
        <v>16</v>
      </c>
      <c r="H85" s="169">
        <v>1</v>
      </c>
      <c r="I85" s="170" t="s">
        <v>15</v>
      </c>
      <c r="J85" s="167">
        <f t="shared" si="5"/>
        <v>480000</v>
      </c>
      <c r="K85" s="149"/>
      <c r="L85" s="205" t="s">
        <v>103</v>
      </c>
    </row>
    <row r="86" spans="1:12" ht="20.100000000000001" customHeight="1">
      <c r="A86" s="147"/>
      <c r="B86" s="135"/>
      <c r="C86" s="166"/>
      <c r="D86" s="167">
        <v>60000</v>
      </c>
      <c r="E86" s="168" t="s">
        <v>16</v>
      </c>
      <c r="F86" s="48">
        <v>12</v>
      </c>
      <c r="G86" s="168" t="s">
        <v>16</v>
      </c>
      <c r="H86" s="169">
        <v>1</v>
      </c>
      <c r="I86" s="170" t="s">
        <v>15</v>
      </c>
      <c r="J86" s="167">
        <f t="shared" si="5"/>
        <v>720000</v>
      </c>
      <c r="K86" s="149"/>
      <c r="L86" s="205" t="s">
        <v>103</v>
      </c>
    </row>
    <row r="87" spans="1:12" ht="20.100000000000001" customHeight="1">
      <c r="A87" s="147"/>
      <c r="B87" s="135"/>
      <c r="C87" s="166" t="s">
        <v>336</v>
      </c>
      <c r="D87" s="167">
        <v>40000</v>
      </c>
      <c r="E87" s="168" t="s">
        <v>16</v>
      </c>
      <c r="F87" s="48">
        <v>12</v>
      </c>
      <c r="G87" s="168" t="s">
        <v>16</v>
      </c>
      <c r="H87" s="169">
        <v>1</v>
      </c>
      <c r="I87" s="170" t="s">
        <v>15</v>
      </c>
      <c r="J87" s="167">
        <f t="shared" si="5"/>
        <v>480000</v>
      </c>
      <c r="K87" s="149"/>
      <c r="L87" s="205" t="s">
        <v>103</v>
      </c>
    </row>
    <row r="88" spans="1:12" ht="20.100000000000001" customHeight="1">
      <c r="A88" s="147"/>
      <c r="B88" s="135"/>
      <c r="C88" s="166"/>
      <c r="D88" s="167">
        <v>20000</v>
      </c>
      <c r="E88" s="168" t="s">
        <v>16</v>
      </c>
      <c r="F88" s="48">
        <v>12</v>
      </c>
      <c r="G88" s="168" t="s">
        <v>16</v>
      </c>
      <c r="H88" s="169">
        <v>1</v>
      </c>
      <c r="I88" s="170" t="s">
        <v>15</v>
      </c>
      <c r="J88" s="167">
        <f t="shared" si="5"/>
        <v>240000</v>
      </c>
      <c r="K88" s="149"/>
      <c r="L88" s="205" t="s">
        <v>103</v>
      </c>
    </row>
    <row r="89" spans="1:12" ht="20.100000000000001" customHeight="1">
      <c r="A89" s="147"/>
      <c r="B89" s="135"/>
      <c r="C89" s="166"/>
      <c r="D89" s="167">
        <v>60000</v>
      </c>
      <c r="E89" s="168" t="s">
        <v>16</v>
      </c>
      <c r="F89" s="48">
        <v>12</v>
      </c>
      <c r="G89" s="168" t="s">
        <v>16</v>
      </c>
      <c r="H89" s="169">
        <v>1</v>
      </c>
      <c r="I89" s="170" t="s">
        <v>15</v>
      </c>
      <c r="J89" s="167">
        <f t="shared" si="5"/>
        <v>720000</v>
      </c>
      <c r="K89" s="149"/>
      <c r="L89" s="205" t="s">
        <v>103</v>
      </c>
    </row>
    <row r="90" spans="1:12" ht="20.100000000000001" customHeight="1">
      <c r="A90" s="147"/>
      <c r="B90" s="135"/>
      <c r="C90" s="166" t="s">
        <v>339</v>
      </c>
      <c r="D90" s="167">
        <v>20000</v>
      </c>
      <c r="E90" s="168" t="s">
        <v>16</v>
      </c>
      <c r="F90" s="48">
        <v>2</v>
      </c>
      <c r="G90" s="168" t="s">
        <v>16</v>
      </c>
      <c r="H90" s="169">
        <v>1</v>
      </c>
      <c r="I90" s="170" t="s">
        <v>15</v>
      </c>
      <c r="J90" s="167">
        <f t="shared" si="5"/>
        <v>40000</v>
      </c>
      <c r="K90" s="149"/>
      <c r="L90" s="205" t="s">
        <v>103</v>
      </c>
    </row>
    <row r="91" spans="1:12" ht="20.100000000000001" customHeight="1">
      <c r="A91" s="147"/>
      <c r="B91" s="135"/>
      <c r="C91" s="166" t="s">
        <v>343</v>
      </c>
      <c r="D91" s="167">
        <v>40000</v>
      </c>
      <c r="E91" s="168" t="s">
        <v>16</v>
      </c>
      <c r="F91" s="48">
        <v>12</v>
      </c>
      <c r="G91" s="168" t="s">
        <v>16</v>
      </c>
      <c r="H91" s="169">
        <v>1</v>
      </c>
      <c r="I91" s="170" t="s">
        <v>15</v>
      </c>
      <c r="J91" s="167">
        <f t="shared" si="5"/>
        <v>480000</v>
      </c>
      <c r="K91" s="149"/>
      <c r="L91" s="205" t="s">
        <v>103</v>
      </c>
    </row>
    <row r="92" spans="1:12" ht="20.100000000000001" customHeight="1">
      <c r="A92" s="147"/>
      <c r="B92" s="135"/>
      <c r="C92" s="166"/>
      <c r="D92" s="167">
        <v>20000</v>
      </c>
      <c r="E92" s="168" t="s">
        <v>16</v>
      </c>
      <c r="F92" s="48">
        <v>12</v>
      </c>
      <c r="G92" s="168" t="s">
        <v>16</v>
      </c>
      <c r="H92" s="169">
        <v>1</v>
      </c>
      <c r="I92" s="170" t="s">
        <v>15</v>
      </c>
      <c r="J92" s="167">
        <f t="shared" si="5"/>
        <v>240000</v>
      </c>
      <c r="K92" s="149"/>
      <c r="L92" s="205" t="s">
        <v>103</v>
      </c>
    </row>
    <row r="93" spans="1:12" ht="20.100000000000001" customHeight="1">
      <c r="A93" s="147"/>
      <c r="B93" s="135"/>
      <c r="C93" s="166" t="s">
        <v>339</v>
      </c>
      <c r="D93" s="167">
        <v>20000</v>
      </c>
      <c r="E93" s="168" t="s">
        <v>16</v>
      </c>
      <c r="F93" s="48">
        <v>3</v>
      </c>
      <c r="G93" s="168" t="s">
        <v>16</v>
      </c>
      <c r="H93" s="169">
        <v>2</v>
      </c>
      <c r="I93" s="170" t="s">
        <v>15</v>
      </c>
      <c r="J93" s="167">
        <f t="shared" si="5"/>
        <v>120000</v>
      </c>
      <c r="K93" s="149"/>
      <c r="L93" s="205" t="s">
        <v>103</v>
      </c>
    </row>
    <row r="94" spans="1:12" ht="20.100000000000001" customHeight="1">
      <c r="A94" s="147"/>
      <c r="B94" s="135"/>
      <c r="C94" s="166" t="s">
        <v>344</v>
      </c>
      <c r="D94" s="167">
        <v>20000</v>
      </c>
      <c r="E94" s="168" t="s">
        <v>16</v>
      </c>
      <c r="F94" s="48">
        <v>4</v>
      </c>
      <c r="G94" s="168" t="s">
        <v>16</v>
      </c>
      <c r="H94" s="169">
        <v>2</v>
      </c>
      <c r="I94" s="170" t="s">
        <v>15</v>
      </c>
      <c r="J94" s="167">
        <f t="shared" si="5"/>
        <v>160000</v>
      </c>
      <c r="K94" s="149"/>
      <c r="L94" s="205" t="s">
        <v>103</v>
      </c>
    </row>
    <row r="95" spans="1:12" ht="20.100000000000001" customHeight="1">
      <c r="A95" s="147"/>
      <c r="B95" s="135"/>
      <c r="C95" s="166" t="s">
        <v>346</v>
      </c>
      <c r="D95" s="167">
        <v>20000</v>
      </c>
      <c r="E95" s="168" t="s">
        <v>16</v>
      </c>
      <c r="F95" s="48">
        <v>12</v>
      </c>
      <c r="G95" s="168" t="s">
        <v>16</v>
      </c>
      <c r="H95" s="169">
        <v>2</v>
      </c>
      <c r="I95" s="170" t="s">
        <v>15</v>
      </c>
      <c r="J95" s="167">
        <f t="shared" si="5"/>
        <v>480000</v>
      </c>
      <c r="K95" s="149"/>
      <c r="L95" s="205" t="s">
        <v>103</v>
      </c>
    </row>
    <row r="96" spans="1:12" s="355" customFormat="1" ht="20.100000000000001" customHeight="1">
      <c r="A96" s="347"/>
      <c r="B96" s="348"/>
      <c r="C96" s="349" t="s">
        <v>512</v>
      </c>
      <c r="D96" s="366">
        <v>40000</v>
      </c>
      <c r="E96" s="367" t="s">
        <v>16</v>
      </c>
      <c r="F96" s="352">
        <v>8</v>
      </c>
      <c r="G96" s="351" t="s">
        <v>513</v>
      </c>
      <c r="H96" s="388">
        <v>1</v>
      </c>
      <c r="I96" s="353" t="s">
        <v>514</v>
      </c>
      <c r="J96" s="350">
        <f t="shared" ref="J96" si="7">SUM(D96*F96*H96)</f>
        <v>320000</v>
      </c>
      <c r="K96" s="354"/>
      <c r="L96" s="356" t="s">
        <v>515</v>
      </c>
    </row>
    <row r="97" spans="1:12" ht="20.100000000000001" customHeight="1">
      <c r="A97" s="147"/>
      <c r="B97" s="135"/>
      <c r="C97" s="166" t="s">
        <v>361</v>
      </c>
      <c r="D97" s="167"/>
      <c r="E97" s="168"/>
      <c r="F97" s="48"/>
      <c r="G97" s="168"/>
      <c r="H97" s="169"/>
      <c r="I97" s="170"/>
      <c r="J97" s="167"/>
      <c r="K97" s="149"/>
      <c r="L97" s="205"/>
    </row>
    <row r="98" spans="1:12" ht="20.100000000000001" customHeight="1">
      <c r="A98" s="147"/>
      <c r="B98" s="135"/>
      <c r="C98" s="166" t="s">
        <v>362</v>
      </c>
      <c r="D98" s="167">
        <v>50000</v>
      </c>
      <c r="E98" s="168" t="s">
        <v>16</v>
      </c>
      <c r="F98" s="48">
        <v>12</v>
      </c>
      <c r="G98" s="168" t="s">
        <v>16</v>
      </c>
      <c r="H98" s="169">
        <v>1</v>
      </c>
      <c r="I98" s="170" t="s">
        <v>15</v>
      </c>
      <c r="J98" s="167">
        <f t="shared" si="5"/>
        <v>600000</v>
      </c>
      <c r="K98" s="149"/>
      <c r="L98" s="205" t="s">
        <v>103</v>
      </c>
    </row>
    <row r="99" spans="1:12" ht="20.100000000000001" customHeight="1">
      <c r="A99" s="147"/>
      <c r="B99" s="135"/>
      <c r="C99" s="166" t="s">
        <v>363</v>
      </c>
      <c r="D99" s="167">
        <v>40000</v>
      </c>
      <c r="E99" s="168" t="s">
        <v>16</v>
      </c>
      <c r="F99" s="48">
        <v>12</v>
      </c>
      <c r="G99" s="168" t="s">
        <v>16</v>
      </c>
      <c r="H99" s="169">
        <v>1</v>
      </c>
      <c r="I99" s="170" t="s">
        <v>15</v>
      </c>
      <c r="J99" s="167">
        <f t="shared" si="5"/>
        <v>480000</v>
      </c>
      <c r="K99" s="149"/>
      <c r="L99" s="205" t="s">
        <v>103</v>
      </c>
    </row>
    <row r="100" spans="1:12" ht="20.100000000000001" customHeight="1">
      <c r="A100" s="147"/>
      <c r="B100" s="135"/>
      <c r="C100" s="166" t="s">
        <v>364</v>
      </c>
      <c r="D100" s="176">
        <v>40000</v>
      </c>
      <c r="E100" s="185" t="s">
        <v>16</v>
      </c>
      <c r="F100" s="48">
        <v>12</v>
      </c>
      <c r="G100" s="168" t="s">
        <v>16</v>
      </c>
      <c r="H100" s="169">
        <v>1</v>
      </c>
      <c r="I100" s="170" t="s">
        <v>15</v>
      </c>
      <c r="J100" s="167">
        <f t="shared" si="5"/>
        <v>480000</v>
      </c>
      <c r="K100" s="149"/>
      <c r="L100" s="205" t="s">
        <v>103</v>
      </c>
    </row>
    <row r="101" spans="1:12" ht="20.100000000000001" customHeight="1">
      <c r="A101" s="147"/>
      <c r="B101" s="135"/>
      <c r="C101" s="166"/>
      <c r="D101" s="167">
        <v>40000</v>
      </c>
      <c r="E101" s="168" t="s">
        <v>16</v>
      </c>
      <c r="F101" s="48">
        <v>6</v>
      </c>
      <c r="G101" s="168" t="s">
        <v>16</v>
      </c>
      <c r="H101" s="169">
        <v>1</v>
      </c>
      <c r="I101" s="170" t="s">
        <v>15</v>
      </c>
      <c r="J101" s="167">
        <f t="shared" si="5"/>
        <v>240000</v>
      </c>
      <c r="K101" s="149"/>
      <c r="L101" s="205" t="s">
        <v>103</v>
      </c>
    </row>
    <row r="102" spans="1:12" ht="20.100000000000001" customHeight="1">
      <c r="A102" s="147"/>
      <c r="B102" s="135"/>
      <c r="C102" s="166" t="s">
        <v>365</v>
      </c>
      <c r="D102" s="167"/>
      <c r="E102" s="168"/>
      <c r="F102" s="48"/>
      <c r="G102" s="168"/>
      <c r="H102" s="169"/>
      <c r="I102" s="170"/>
      <c r="J102" s="167"/>
      <c r="K102" s="149"/>
      <c r="L102" s="205"/>
    </row>
    <row r="103" spans="1:12" ht="20.100000000000001" customHeight="1">
      <c r="A103" s="147"/>
      <c r="B103" s="135"/>
      <c r="C103" s="166"/>
      <c r="D103" s="167">
        <v>30000</v>
      </c>
      <c r="E103" s="168" t="s">
        <v>16</v>
      </c>
      <c r="F103" s="48">
        <v>12</v>
      </c>
      <c r="G103" s="168" t="s">
        <v>16</v>
      </c>
      <c r="H103" s="169">
        <v>1</v>
      </c>
      <c r="I103" s="170" t="s">
        <v>15</v>
      </c>
      <c r="J103" s="167">
        <f t="shared" ref="J103" si="8">SUM(D103*F103*H103)</f>
        <v>360000</v>
      </c>
      <c r="K103" s="149"/>
      <c r="L103" s="205" t="s">
        <v>103</v>
      </c>
    </row>
    <row r="104" spans="1:12" ht="20.100000000000001" customHeight="1">
      <c r="A104" s="147"/>
      <c r="B104" s="135"/>
      <c r="C104" s="166" t="s">
        <v>366</v>
      </c>
      <c r="D104" s="167"/>
      <c r="E104" s="168"/>
      <c r="F104" s="48"/>
      <c r="G104" s="168"/>
      <c r="H104" s="169"/>
      <c r="I104" s="170"/>
      <c r="J104" s="167"/>
      <c r="K104" s="149"/>
      <c r="L104" s="205"/>
    </row>
    <row r="105" spans="1:12" ht="20.100000000000001" customHeight="1">
      <c r="A105" s="249"/>
      <c r="B105" s="250"/>
      <c r="C105" s="251" t="s">
        <v>336</v>
      </c>
      <c r="D105" s="217">
        <v>259020</v>
      </c>
      <c r="E105" s="399" t="s">
        <v>16</v>
      </c>
      <c r="F105" s="392">
        <v>5</v>
      </c>
      <c r="G105" s="399" t="s">
        <v>16</v>
      </c>
      <c r="H105" s="393">
        <v>1</v>
      </c>
      <c r="I105" s="252" t="s">
        <v>15</v>
      </c>
      <c r="J105" s="217">
        <f t="shared" si="5"/>
        <v>1295100</v>
      </c>
      <c r="K105" s="253"/>
      <c r="L105" s="205" t="s">
        <v>103</v>
      </c>
    </row>
    <row r="106" spans="1:12" ht="20.100000000000001" customHeight="1">
      <c r="A106" s="150"/>
      <c r="B106" s="395"/>
      <c r="C106" s="162"/>
      <c r="D106" s="178">
        <v>233120</v>
      </c>
      <c r="E106" s="179" t="s">
        <v>16</v>
      </c>
      <c r="F106" s="180">
        <v>2</v>
      </c>
      <c r="G106" s="179" t="s">
        <v>16</v>
      </c>
      <c r="H106" s="181">
        <v>1</v>
      </c>
      <c r="I106" s="182" t="s">
        <v>15</v>
      </c>
      <c r="J106" s="178">
        <f t="shared" si="5"/>
        <v>466240</v>
      </c>
      <c r="K106" s="151"/>
      <c r="L106" s="205" t="s">
        <v>103</v>
      </c>
    </row>
    <row r="107" spans="1:12" ht="20.100000000000001" customHeight="1">
      <c r="A107" s="147"/>
      <c r="B107" s="135"/>
      <c r="C107" s="166"/>
      <c r="D107" s="176">
        <v>129510</v>
      </c>
      <c r="E107" s="168" t="s">
        <v>16</v>
      </c>
      <c r="F107" s="48">
        <v>1</v>
      </c>
      <c r="G107" s="168" t="s">
        <v>16</v>
      </c>
      <c r="H107" s="169">
        <v>1</v>
      </c>
      <c r="I107" s="170" t="s">
        <v>15</v>
      </c>
      <c r="J107" s="167">
        <f t="shared" si="5"/>
        <v>129510</v>
      </c>
      <c r="K107" s="149"/>
      <c r="L107" s="205" t="s">
        <v>103</v>
      </c>
    </row>
    <row r="108" spans="1:12" ht="20.100000000000001" customHeight="1">
      <c r="A108" s="147"/>
      <c r="B108" s="135"/>
      <c r="C108" s="166"/>
      <c r="D108" s="176">
        <v>155420</v>
      </c>
      <c r="E108" s="168" t="s">
        <v>16</v>
      </c>
      <c r="F108" s="48">
        <v>1</v>
      </c>
      <c r="G108" s="168" t="s">
        <v>16</v>
      </c>
      <c r="H108" s="169">
        <v>1</v>
      </c>
      <c r="I108" s="170" t="s">
        <v>15</v>
      </c>
      <c r="J108" s="167">
        <f t="shared" si="5"/>
        <v>155420</v>
      </c>
      <c r="K108" s="149"/>
      <c r="L108" s="205" t="s">
        <v>103</v>
      </c>
    </row>
    <row r="109" spans="1:12" ht="20.100000000000001" customHeight="1">
      <c r="A109" s="147"/>
      <c r="B109" s="135"/>
      <c r="C109" s="166"/>
      <c r="D109" s="167">
        <v>207220</v>
      </c>
      <c r="E109" s="168" t="s">
        <v>16</v>
      </c>
      <c r="F109" s="48">
        <v>1</v>
      </c>
      <c r="G109" s="168" t="s">
        <v>16</v>
      </c>
      <c r="H109" s="169">
        <v>1</v>
      </c>
      <c r="I109" s="170" t="s">
        <v>15</v>
      </c>
      <c r="J109" s="167">
        <f t="shared" si="5"/>
        <v>207220</v>
      </c>
      <c r="K109" s="149"/>
      <c r="L109" s="205" t="s">
        <v>103</v>
      </c>
    </row>
    <row r="110" spans="1:12" ht="20.100000000000001" customHeight="1">
      <c r="A110" s="147"/>
      <c r="B110" s="135"/>
      <c r="C110" s="166"/>
      <c r="D110" s="167">
        <v>181320</v>
      </c>
      <c r="E110" s="168" t="s">
        <v>16</v>
      </c>
      <c r="F110" s="48">
        <v>1</v>
      </c>
      <c r="G110" s="168" t="s">
        <v>16</v>
      </c>
      <c r="H110" s="169">
        <v>1</v>
      </c>
      <c r="I110" s="170" t="s">
        <v>15</v>
      </c>
      <c r="J110" s="167">
        <f t="shared" si="5"/>
        <v>181320</v>
      </c>
      <c r="K110" s="149"/>
      <c r="L110" s="205" t="s">
        <v>103</v>
      </c>
    </row>
    <row r="111" spans="1:12" ht="20.100000000000001" customHeight="1">
      <c r="A111" s="147"/>
      <c r="B111" s="135"/>
      <c r="C111" s="166"/>
      <c r="D111" s="176">
        <v>263210</v>
      </c>
      <c r="E111" s="185" t="s">
        <v>16</v>
      </c>
      <c r="F111" s="48">
        <v>1</v>
      </c>
      <c r="G111" s="168" t="s">
        <v>16</v>
      </c>
      <c r="H111" s="169">
        <v>1</v>
      </c>
      <c r="I111" s="170" t="s">
        <v>15</v>
      </c>
      <c r="J111" s="167">
        <f t="shared" si="5"/>
        <v>263210</v>
      </c>
      <c r="K111" s="149"/>
      <c r="L111" s="205" t="s">
        <v>103</v>
      </c>
    </row>
    <row r="112" spans="1:12" ht="20.100000000000001" customHeight="1">
      <c r="A112" s="147"/>
      <c r="B112" s="135"/>
      <c r="C112" s="166" t="s">
        <v>337</v>
      </c>
      <c r="D112" s="176">
        <v>206440</v>
      </c>
      <c r="E112" s="185" t="s">
        <v>16</v>
      </c>
      <c r="F112" s="48">
        <v>5</v>
      </c>
      <c r="G112" s="168" t="s">
        <v>16</v>
      </c>
      <c r="H112" s="169">
        <v>1</v>
      </c>
      <c r="I112" s="170" t="s">
        <v>15</v>
      </c>
      <c r="J112" s="167">
        <f t="shared" si="5"/>
        <v>1032200</v>
      </c>
      <c r="K112" s="149"/>
      <c r="L112" s="205" t="s">
        <v>103</v>
      </c>
    </row>
    <row r="113" spans="1:12" ht="20.100000000000001" customHeight="1">
      <c r="A113" s="147"/>
      <c r="B113" s="135"/>
      <c r="C113" s="166"/>
      <c r="D113" s="167">
        <v>185790</v>
      </c>
      <c r="E113" s="168" t="s">
        <v>16</v>
      </c>
      <c r="F113" s="48">
        <v>1</v>
      </c>
      <c r="G113" s="168" t="s">
        <v>16</v>
      </c>
      <c r="H113" s="169">
        <v>1</v>
      </c>
      <c r="I113" s="170" t="s">
        <v>15</v>
      </c>
      <c r="J113" s="167">
        <f t="shared" si="5"/>
        <v>185790</v>
      </c>
      <c r="K113" s="149"/>
      <c r="L113" s="205" t="s">
        <v>103</v>
      </c>
    </row>
    <row r="114" spans="1:12" ht="20.100000000000001" customHeight="1">
      <c r="A114" s="147"/>
      <c r="B114" s="135"/>
      <c r="C114" s="166" t="s">
        <v>338</v>
      </c>
      <c r="D114" s="176">
        <v>161520</v>
      </c>
      <c r="E114" s="185" t="s">
        <v>16</v>
      </c>
      <c r="F114" s="48">
        <v>2</v>
      </c>
      <c r="G114" s="168" t="s">
        <v>16</v>
      </c>
      <c r="H114" s="169">
        <v>1</v>
      </c>
      <c r="I114" s="170" t="s">
        <v>15</v>
      </c>
      <c r="J114" s="167">
        <f t="shared" si="5"/>
        <v>323040</v>
      </c>
      <c r="K114" s="149"/>
      <c r="L114" s="205" t="s">
        <v>103</v>
      </c>
    </row>
    <row r="115" spans="1:12" ht="20.100000000000001" customHeight="1">
      <c r="A115" s="147"/>
      <c r="B115" s="135"/>
      <c r="C115" s="166"/>
      <c r="D115" s="176">
        <v>33600</v>
      </c>
      <c r="E115" s="185" t="s">
        <v>16</v>
      </c>
      <c r="F115" s="48">
        <v>1</v>
      </c>
      <c r="G115" s="168" t="s">
        <v>16</v>
      </c>
      <c r="H115" s="169">
        <v>1</v>
      </c>
      <c r="I115" s="170" t="s">
        <v>15</v>
      </c>
      <c r="J115" s="167">
        <f t="shared" si="5"/>
        <v>33600</v>
      </c>
      <c r="K115" s="149"/>
      <c r="L115" s="205" t="s">
        <v>103</v>
      </c>
    </row>
    <row r="116" spans="1:12" ht="20.100000000000001" customHeight="1">
      <c r="A116" s="147"/>
      <c r="B116" s="135"/>
      <c r="C116" s="166"/>
      <c r="D116" s="167">
        <v>167990</v>
      </c>
      <c r="E116" s="168" t="s">
        <v>16</v>
      </c>
      <c r="F116" s="48">
        <v>9</v>
      </c>
      <c r="G116" s="168" t="s">
        <v>16</v>
      </c>
      <c r="H116" s="169">
        <v>1</v>
      </c>
      <c r="I116" s="170" t="s">
        <v>15</v>
      </c>
      <c r="J116" s="167">
        <f t="shared" si="5"/>
        <v>1511910</v>
      </c>
      <c r="K116" s="149"/>
      <c r="L116" s="205" t="s">
        <v>103</v>
      </c>
    </row>
    <row r="117" spans="1:12" ht="20.100000000000001" customHeight="1">
      <c r="A117" s="147"/>
      <c r="B117" s="135"/>
      <c r="C117" s="166" t="s">
        <v>339</v>
      </c>
      <c r="D117" s="167">
        <v>161520</v>
      </c>
      <c r="E117" s="168" t="s">
        <v>16</v>
      </c>
      <c r="F117" s="48">
        <v>8</v>
      </c>
      <c r="G117" s="168" t="s">
        <v>16</v>
      </c>
      <c r="H117" s="169">
        <v>1</v>
      </c>
      <c r="I117" s="170" t="s">
        <v>15</v>
      </c>
      <c r="J117" s="167">
        <f t="shared" si="5"/>
        <v>1292160</v>
      </c>
      <c r="K117" s="149"/>
      <c r="L117" s="205" t="s">
        <v>103</v>
      </c>
    </row>
    <row r="118" spans="1:12" ht="20.100000000000001" customHeight="1">
      <c r="A118" s="147"/>
      <c r="B118" s="135"/>
      <c r="C118" s="166"/>
      <c r="D118" s="176">
        <v>145370</v>
      </c>
      <c r="E118" s="168" t="s">
        <v>16</v>
      </c>
      <c r="F118" s="186">
        <v>1</v>
      </c>
      <c r="G118" s="168" t="s">
        <v>16</v>
      </c>
      <c r="H118" s="187">
        <v>1</v>
      </c>
      <c r="I118" s="188" t="s">
        <v>15</v>
      </c>
      <c r="J118" s="167">
        <f t="shared" si="5"/>
        <v>145370</v>
      </c>
      <c r="K118" s="149"/>
      <c r="L118" s="205" t="s">
        <v>103</v>
      </c>
    </row>
    <row r="119" spans="1:12" ht="20.100000000000001" customHeight="1">
      <c r="A119" s="147"/>
      <c r="B119" s="135"/>
      <c r="C119" s="166" t="s">
        <v>340</v>
      </c>
      <c r="D119" s="167">
        <v>151050</v>
      </c>
      <c r="E119" s="168" t="s">
        <v>16</v>
      </c>
      <c r="F119" s="48">
        <v>3</v>
      </c>
      <c r="G119" s="168" t="s">
        <v>16</v>
      </c>
      <c r="H119" s="169">
        <v>1</v>
      </c>
      <c r="I119" s="170" t="s">
        <v>15</v>
      </c>
      <c r="J119" s="167">
        <f t="shared" si="5"/>
        <v>453150</v>
      </c>
      <c r="K119" s="149"/>
      <c r="L119" s="205" t="s">
        <v>103</v>
      </c>
    </row>
    <row r="120" spans="1:12" ht="20.100000000000001" customHeight="1">
      <c r="A120" s="147"/>
      <c r="B120" s="135"/>
      <c r="C120" s="166" t="s">
        <v>341</v>
      </c>
      <c r="D120" s="167">
        <v>81790</v>
      </c>
      <c r="E120" s="168" t="s">
        <v>16</v>
      </c>
      <c r="F120" s="48">
        <v>2</v>
      </c>
      <c r="G120" s="168" t="s">
        <v>16</v>
      </c>
      <c r="H120" s="169">
        <v>1</v>
      </c>
      <c r="I120" s="170" t="s">
        <v>15</v>
      </c>
      <c r="J120" s="167">
        <f t="shared" si="5"/>
        <v>163580</v>
      </c>
      <c r="K120" s="149"/>
      <c r="L120" s="205" t="s">
        <v>103</v>
      </c>
    </row>
    <row r="121" spans="1:12" ht="20.100000000000001" customHeight="1">
      <c r="A121" s="147"/>
      <c r="B121" s="135"/>
      <c r="C121" s="166"/>
      <c r="D121" s="167">
        <v>122690</v>
      </c>
      <c r="E121" s="168" t="s">
        <v>16</v>
      </c>
      <c r="F121" s="48">
        <v>1</v>
      </c>
      <c r="G121" s="168" t="s">
        <v>16</v>
      </c>
      <c r="H121" s="169">
        <v>1</v>
      </c>
      <c r="I121" s="170" t="s">
        <v>15</v>
      </c>
      <c r="J121" s="167">
        <f t="shared" si="5"/>
        <v>122690</v>
      </c>
      <c r="K121" s="149"/>
      <c r="L121" s="205" t="s">
        <v>103</v>
      </c>
    </row>
    <row r="122" spans="1:12" ht="20.100000000000001" customHeight="1">
      <c r="A122" s="147"/>
      <c r="B122" s="135"/>
      <c r="C122" s="166"/>
      <c r="D122" s="167">
        <v>136320</v>
      </c>
      <c r="E122" s="168" t="s">
        <v>16</v>
      </c>
      <c r="F122" s="48">
        <v>4</v>
      </c>
      <c r="G122" s="168" t="s">
        <v>16</v>
      </c>
      <c r="H122" s="169">
        <v>1</v>
      </c>
      <c r="I122" s="170" t="s">
        <v>15</v>
      </c>
      <c r="J122" s="167">
        <f t="shared" si="5"/>
        <v>545280</v>
      </c>
      <c r="K122" s="149"/>
      <c r="L122" s="205" t="s">
        <v>103</v>
      </c>
    </row>
    <row r="123" spans="1:12" ht="20.100000000000001" customHeight="1">
      <c r="A123" s="147"/>
      <c r="B123" s="135"/>
      <c r="C123" s="166" t="s">
        <v>342</v>
      </c>
      <c r="D123" s="176">
        <v>219320</v>
      </c>
      <c r="E123" s="168" t="s">
        <v>16</v>
      </c>
      <c r="F123" s="186">
        <v>7</v>
      </c>
      <c r="G123" s="168" t="s">
        <v>16</v>
      </c>
      <c r="H123" s="187">
        <v>1</v>
      </c>
      <c r="I123" s="188" t="s">
        <v>15</v>
      </c>
      <c r="J123" s="167">
        <f t="shared" si="5"/>
        <v>1535240</v>
      </c>
      <c r="K123" s="149"/>
      <c r="L123" s="205" t="s">
        <v>103</v>
      </c>
    </row>
    <row r="124" spans="1:12" ht="20.100000000000001" customHeight="1">
      <c r="A124" s="147"/>
      <c r="B124" s="135"/>
      <c r="C124" s="166"/>
      <c r="D124" s="176">
        <v>224670</v>
      </c>
      <c r="E124" s="168" t="s">
        <v>16</v>
      </c>
      <c r="F124" s="186">
        <v>5</v>
      </c>
      <c r="G124" s="168" t="s">
        <v>16</v>
      </c>
      <c r="H124" s="187">
        <v>1</v>
      </c>
      <c r="I124" s="188" t="s">
        <v>15</v>
      </c>
      <c r="J124" s="167">
        <f t="shared" si="5"/>
        <v>1123350</v>
      </c>
      <c r="K124" s="149"/>
      <c r="L124" s="205" t="s">
        <v>103</v>
      </c>
    </row>
    <row r="125" spans="1:12" ht="20.100000000000001" customHeight="1">
      <c r="A125" s="147"/>
      <c r="B125" s="135"/>
      <c r="C125" s="189" t="s">
        <v>343</v>
      </c>
      <c r="D125" s="176">
        <v>199100</v>
      </c>
      <c r="E125" s="168" t="s">
        <v>16</v>
      </c>
      <c r="F125" s="186">
        <v>2</v>
      </c>
      <c r="G125" s="168" t="s">
        <v>16</v>
      </c>
      <c r="H125" s="187">
        <v>1</v>
      </c>
      <c r="I125" s="188" t="s">
        <v>15</v>
      </c>
      <c r="J125" s="167">
        <f t="shared" si="5"/>
        <v>398200</v>
      </c>
      <c r="K125" s="149"/>
      <c r="L125" s="205" t="s">
        <v>103</v>
      </c>
    </row>
    <row r="126" spans="1:12" ht="20.100000000000001" customHeight="1">
      <c r="A126" s="147"/>
      <c r="B126" s="135"/>
      <c r="C126" s="166"/>
      <c r="D126" s="167">
        <v>99550</v>
      </c>
      <c r="E126" s="168" t="s">
        <v>16</v>
      </c>
      <c r="F126" s="48">
        <v>1</v>
      </c>
      <c r="G126" s="168" t="s">
        <v>16</v>
      </c>
      <c r="H126" s="169">
        <v>1</v>
      </c>
      <c r="I126" s="170" t="s">
        <v>15</v>
      </c>
      <c r="J126" s="167">
        <f t="shared" si="5"/>
        <v>99550</v>
      </c>
      <c r="K126" s="149"/>
      <c r="L126" s="205" t="s">
        <v>103</v>
      </c>
    </row>
    <row r="127" spans="1:12" ht="20.100000000000001" customHeight="1">
      <c r="A127" s="147"/>
      <c r="B127" s="135"/>
      <c r="C127" s="166"/>
      <c r="D127" s="167">
        <v>39820</v>
      </c>
      <c r="E127" s="168" t="s">
        <v>16</v>
      </c>
      <c r="F127" s="48">
        <v>2</v>
      </c>
      <c r="G127" s="168" t="s">
        <v>16</v>
      </c>
      <c r="H127" s="169">
        <v>1</v>
      </c>
      <c r="I127" s="170" t="s">
        <v>15</v>
      </c>
      <c r="J127" s="167">
        <f t="shared" si="5"/>
        <v>79640</v>
      </c>
      <c r="K127" s="149"/>
      <c r="L127" s="205" t="s">
        <v>103</v>
      </c>
    </row>
    <row r="128" spans="1:12" ht="20.100000000000001" customHeight="1">
      <c r="A128" s="147"/>
      <c r="B128" s="135"/>
      <c r="C128" s="166"/>
      <c r="D128" s="167">
        <v>19910</v>
      </c>
      <c r="E128" s="168" t="s">
        <v>16</v>
      </c>
      <c r="F128" s="48">
        <v>1</v>
      </c>
      <c r="G128" s="168" t="s">
        <v>16</v>
      </c>
      <c r="H128" s="169">
        <v>1</v>
      </c>
      <c r="I128" s="170" t="s">
        <v>15</v>
      </c>
      <c r="J128" s="167">
        <f t="shared" si="5"/>
        <v>19910</v>
      </c>
      <c r="K128" s="149"/>
      <c r="L128" s="205" t="s">
        <v>103</v>
      </c>
    </row>
    <row r="129" spans="1:12" ht="20.100000000000001" customHeight="1">
      <c r="A129" s="147"/>
      <c r="B129" s="135"/>
      <c r="C129" s="166"/>
      <c r="D129" s="167">
        <v>61930</v>
      </c>
      <c r="E129" s="168" t="s">
        <v>16</v>
      </c>
      <c r="F129" s="48">
        <v>1</v>
      </c>
      <c r="G129" s="168" t="s">
        <v>16</v>
      </c>
      <c r="H129" s="169">
        <v>1</v>
      </c>
      <c r="I129" s="170" t="s">
        <v>15</v>
      </c>
      <c r="J129" s="167">
        <f t="shared" si="5"/>
        <v>61930</v>
      </c>
      <c r="K129" s="149"/>
      <c r="L129" s="205" t="s">
        <v>103</v>
      </c>
    </row>
    <row r="130" spans="1:12" ht="20.100000000000001" customHeight="1">
      <c r="A130" s="147"/>
      <c r="B130" s="135"/>
      <c r="C130" s="166"/>
      <c r="D130" s="167">
        <v>206440</v>
      </c>
      <c r="E130" s="168" t="s">
        <v>16</v>
      </c>
      <c r="F130" s="48">
        <v>1</v>
      </c>
      <c r="G130" s="168" t="s">
        <v>16</v>
      </c>
      <c r="H130" s="169">
        <v>1</v>
      </c>
      <c r="I130" s="170" t="s">
        <v>15</v>
      </c>
      <c r="J130" s="167">
        <f t="shared" si="5"/>
        <v>206440</v>
      </c>
      <c r="K130" s="149"/>
      <c r="L130" s="205" t="s">
        <v>103</v>
      </c>
    </row>
    <row r="131" spans="1:12" ht="20.100000000000001" customHeight="1">
      <c r="A131" s="147"/>
      <c r="B131" s="135"/>
      <c r="C131" s="166"/>
      <c r="D131" s="167">
        <v>185790</v>
      </c>
      <c r="E131" s="168" t="s">
        <v>16</v>
      </c>
      <c r="F131" s="48">
        <v>1</v>
      </c>
      <c r="G131" s="168" t="s">
        <v>16</v>
      </c>
      <c r="H131" s="169">
        <v>1</v>
      </c>
      <c r="I131" s="170" t="s">
        <v>15</v>
      </c>
      <c r="J131" s="167">
        <f t="shared" si="5"/>
        <v>185790</v>
      </c>
      <c r="K131" s="149"/>
      <c r="L131" s="205" t="s">
        <v>103</v>
      </c>
    </row>
    <row r="132" spans="1:12" ht="20.100000000000001" customHeight="1">
      <c r="A132" s="147"/>
      <c r="B132" s="135"/>
      <c r="C132" s="166"/>
      <c r="D132" s="167">
        <v>103220</v>
      </c>
      <c r="E132" s="168" t="s">
        <v>16</v>
      </c>
      <c r="F132" s="48">
        <v>1</v>
      </c>
      <c r="G132" s="168" t="s">
        <v>16</v>
      </c>
      <c r="H132" s="169">
        <v>1</v>
      </c>
      <c r="I132" s="170" t="s">
        <v>15</v>
      </c>
      <c r="J132" s="167">
        <f t="shared" si="5"/>
        <v>103220</v>
      </c>
      <c r="K132" s="149"/>
      <c r="L132" s="205" t="s">
        <v>103</v>
      </c>
    </row>
    <row r="133" spans="1:12" ht="20.100000000000001" customHeight="1">
      <c r="A133" s="147"/>
      <c r="B133" s="135"/>
      <c r="C133" s="166"/>
      <c r="D133" s="167">
        <v>123860</v>
      </c>
      <c r="E133" s="168" t="s">
        <v>16</v>
      </c>
      <c r="F133" s="48">
        <v>1</v>
      </c>
      <c r="G133" s="168" t="s">
        <v>16</v>
      </c>
      <c r="H133" s="169">
        <v>1</v>
      </c>
      <c r="I133" s="170" t="s">
        <v>15</v>
      </c>
      <c r="J133" s="167">
        <f t="shared" si="5"/>
        <v>123860</v>
      </c>
      <c r="K133" s="149"/>
      <c r="L133" s="205" t="s">
        <v>103</v>
      </c>
    </row>
    <row r="134" spans="1:12" ht="20.100000000000001" customHeight="1">
      <c r="A134" s="147"/>
      <c r="B134" s="135"/>
      <c r="C134" s="166" t="s">
        <v>339</v>
      </c>
      <c r="D134" s="167">
        <v>161520</v>
      </c>
      <c r="E134" s="168" t="s">
        <v>16</v>
      </c>
      <c r="F134" s="48">
        <v>3</v>
      </c>
      <c r="G134" s="168" t="s">
        <v>16</v>
      </c>
      <c r="H134" s="169">
        <v>1</v>
      </c>
      <c r="I134" s="170" t="s">
        <v>15</v>
      </c>
      <c r="J134" s="167">
        <f t="shared" si="5"/>
        <v>484560</v>
      </c>
      <c r="K134" s="149"/>
      <c r="L134" s="205" t="s">
        <v>103</v>
      </c>
    </row>
    <row r="135" spans="1:12" ht="20.100000000000001" customHeight="1">
      <c r="A135" s="147"/>
      <c r="B135" s="135"/>
      <c r="C135" s="166" t="s">
        <v>344</v>
      </c>
      <c r="D135" s="167">
        <v>155650</v>
      </c>
      <c r="E135" s="168" t="s">
        <v>16</v>
      </c>
      <c r="F135" s="48">
        <v>5</v>
      </c>
      <c r="G135" s="168" t="s">
        <v>16</v>
      </c>
      <c r="H135" s="169">
        <v>1</v>
      </c>
      <c r="I135" s="170" t="s">
        <v>15</v>
      </c>
      <c r="J135" s="167">
        <f t="shared" si="5"/>
        <v>778250</v>
      </c>
      <c r="K135" s="149"/>
      <c r="L135" s="205" t="s">
        <v>103</v>
      </c>
    </row>
    <row r="136" spans="1:12" ht="20.100000000000001" customHeight="1">
      <c r="A136" s="147"/>
      <c r="B136" s="135"/>
      <c r="C136" s="166"/>
      <c r="D136" s="167">
        <v>145370</v>
      </c>
      <c r="E136" s="168" t="s">
        <v>16</v>
      </c>
      <c r="F136" s="48">
        <v>1</v>
      </c>
      <c r="G136" s="168" t="s">
        <v>16</v>
      </c>
      <c r="H136" s="169">
        <v>1</v>
      </c>
      <c r="I136" s="170" t="s">
        <v>15</v>
      </c>
      <c r="J136" s="167">
        <f t="shared" si="5"/>
        <v>145370</v>
      </c>
      <c r="K136" s="149"/>
      <c r="L136" s="205" t="s">
        <v>103</v>
      </c>
    </row>
    <row r="137" spans="1:12" ht="20.100000000000001" customHeight="1">
      <c r="A137" s="147"/>
      <c r="B137" s="135"/>
      <c r="C137" s="166"/>
      <c r="D137" s="167">
        <v>161520</v>
      </c>
      <c r="E137" s="168" t="s">
        <v>16</v>
      </c>
      <c r="F137" s="48">
        <v>6</v>
      </c>
      <c r="G137" s="168" t="s">
        <v>16</v>
      </c>
      <c r="H137" s="169">
        <v>1</v>
      </c>
      <c r="I137" s="170" t="s">
        <v>15</v>
      </c>
      <c r="J137" s="167">
        <f t="shared" si="5"/>
        <v>969120</v>
      </c>
      <c r="K137" s="149"/>
      <c r="L137" s="205" t="s">
        <v>103</v>
      </c>
    </row>
    <row r="138" spans="1:12" ht="20.100000000000001" customHeight="1">
      <c r="A138" s="147"/>
      <c r="B138" s="135"/>
      <c r="C138" s="166" t="s">
        <v>345</v>
      </c>
      <c r="D138" s="167">
        <v>140760</v>
      </c>
      <c r="E138" s="168" t="s">
        <v>16</v>
      </c>
      <c r="F138" s="48">
        <v>5</v>
      </c>
      <c r="G138" s="168" t="s">
        <v>16</v>
      </c>
      <c r="H138" s="169">
        <v>1</v>
      </c>
      <c r="I138" s="170" t="s">
        <v>15</v>
      </c>
      <c r="J138" s="167">
        <f t="shared" si="5"/>
        <v>703800</v>
      </c>
      <c r="K138" s="149"/>
      <c r="L138" s="205" t="s">
        <v>103</v>
      </c>
    </row>
    <row r="139" spans="1:12" ht="20.100000000000001" customHeight="1">
      <c r="A139" s="147"/>
      <c r="B139" s="135"/>
      <c r="C139" s="166"/>
      <c r="D139" s="167">
        <v>145910</v>
      </c>
      <c r="E139" s="168" t="s">
        <v>16</v>
      </c>
      <c r="F139" s="48">
        <v>4</v>
      </c>
      <c r="G139" s="168" t="s">
        <v>16</v>
      </c>
      <c r="H139" s="169">
        <v>1</v>
      </c>
      <c r="I139" s="170" t="s">
        <v>15</v>
      </c>
      <c r="J139" s="167">
        <f t="shared" si="5"/>
        <v>583640</v>
      </c>
      <c r="K139" s="149"/>
      <c r="L139" s="205" t="s">
        <v>103</v>
      </c>
    </row>
    <row r="140" spans="1:12" ht="20.100000000000001" customHeight="1">
      <c r="A140" s="249"/>
      <c r="B140" s="250"/>
      <c r="C140" s="251" t="s">
        <v>346</v>
      </c>
      <c r="D140" s="217">
        <v>132440</v>
      </c>
      <c r="E140" s="399" t="s">
        <v>16</v>
      </c>
      <c r="F140" s="392">
        <v>4</v>
      </c>
      <c r="G140" s="399" t="s">
        <v>16</v>
      </c>
      <c r="H140" s="393">
        <v>1</v>
      </c>
      <c r="I140" s="252" t="s">
        <v>15</v>
      </c>
      <c r="J140" s="217">
        <f t="shared" si="5"/>
        <v>529760</v>
      </c>
      <c r="K140" s="253"/>
      <c r="L140" s="205" t="s">
        <v>103</v>
      </c>
    </row>
    <row r="141" spans="1:12" ht="20.100000000000001" customHeight="1">
      <c r="A141" s="150"/>
      <c r="B141" s="395"/>
      <c r="C141" s="162"/>
      <c r="D141" s="178">
        <v>79460</v>
      </c>
      <c r="E141" s="179" t="s">
        <v>16</v>
      </c>
      <c r="F141" s="180">
        <v>3</v>
      </c>
      <c r="G141" s="179" t="s">
        <v>16</v>
      </c>
      <c r="H141" s="181">
        <v>1</v>
      </c>
      <c r="I141" s="182" t="s">
        <v>15</v>
      </c>
      <c r="J141" s="178">
        <f t="shared" si="5"/>
        <v>238380</v>
      </c>
      <c r="K141" s="151"/>
      <c r="L141" s="205" t="s">
        <v>103</v>
      </c>
    </row>
    <row r="142" spans="1:12" ht="20.100000000000001" customHeight="1">
      <c r="A142" s="147"/>
      <c r="B142" s="135"/>
      <c r="C142" s="166"/>
      <c r="D142" s="167">
        <v>119190</v>
      </c>
      <c r="E142" s="168" t="s">
        <v>16</v>
      </c>
      <c r="F142" s="48">
        <v>3</v>
      </c>
      <c r="G142" s="168" t="s">
        <v>16</v>
      </c>
      <c r="H142" s="169">
        <v>1</v>
      </c>
      <c r="I142" s="170" t="s">
        <v>15</v>
      </c>
      <c r="J142" s="167">
        <f t="shared" si="5"/>
        <v>357570</v>
      </c>
      <c r="K142" s="149"/>
      <c r="L142" s="205" t="s">
        <v>103</v>
      </c>
    </row>
    <row r="143" spans="1:12" ht="20.100000000000001" customHeight="1">
      <c r="A143" s="147"/>
      <c r="B143" s="135"/>
      <c r="C143" s="166"/>
      <c r="D143" s="167">
        <v>105950</v>
      </c>
      <c r="E143" s="168" t="s">
        <v>16</v>
      </c>
      <c r="F143" s="48">
        <v>1</v>
      </c>
      <c r="G143" s="168" t="s">
        <v>16</v>
      </c>
      <c r="H143" s="169">
        <v>1</v>
      </c>
      <c r="I143" s="170" t="s">
        <v>15</v>
      </c>
      <c r="J143" s="167">
        <f t="shared" si="5"/>
        <v>105950</v>
      </c>
      <c r="K143" s="149"/>
      <c r="L143" s="205" t="s">
        <v>103</v>
      </c>
    </row>
    <row r="144" spans="1:12" ht="20.100000000000001" customHeight="1">
      <c r="A144" s="147"/>
      <c r="B144" s="135"/>
      <c r="C144" s="166" t="s">
        <v>347</v>
      </c>
      <c r="D144" s="167">
        <v>133580</v>
      </c>
      <c r="E144" s="168" t="s">
        <v>16</v>
      </c>
      <c r="F144" s="48">
        <v>3</v>
      </c>
      <c r="G144" s="168" t="s">
        <v>16</v>
      </c>
      <c r="H144" s="169">
        <v>1</v>
      </c>
      <c r="I144" s="170" t="s">
        <v>15</v>
      </c>
      <c r="J144" s="167">
        <f t="shared" si="5"/>
        <v>400740</v>
      </c>
      <c r="K144" s="149"/>
      <c r="L144" s="205" t="s">
        <v>103</v>
      </c>
    </row>
    <row r="145" spans="1:12" ht="20.100000000000001" customHeight="1">
      <c r="A145" s="147"/>
      <c r="B145" s="135"/>
      <c r="C145" s="166" t="s">
        <v>348</v>
      </c>
      <c r="D145" s="167">
        <v>129140</v>
      </c>
      <c r="E145" s="168" t="s">
        <v>16</v>
      </c>
      <c r="F145" s="48">
        <v>6</v>
      </c>
      <c r="G145" s="168" t="s">
        <v>16</v>
      </c>
      <c r="H145" s="169">
        <v>1</v>
      </c>
      <c r="I145" s="170" t="s">
        <v>15</v>
      </c>
      <c r="J145" s="167">
        <f t="shared" si="5"/>
        <v>774840</v>
      </c>
      <c r="K145" s="149"/>
      <c r="L145" s="205" t="s">
        <v>103</v>
      </c>
    </row>
    <row r="146" spans="1:12" ht="20.100000000000001" customHeight="1">
      <c r="A146" s="147"/>
      <c r="B146" s="135"/>
      <c r="C146" s="166"/>
      <c r="D146" s="167">
        <v>116230</v>
      </c>
      <c r="E146" s="168" t="s">
        <v>16</v>
      </c>
      <c r="F146" s="48">
        <v>2</v>
      </c>
      <c r="G146" s="168" t="s">
        <v>16</v>
      </c>
      <c r="H146" s="169">
        <v>1</v>
      </c>
      <c r="I146" s="170" t="s">
        <v>15</v>
      </c>
      <c r="J146" s="167">
        <f t="shared" si="5"/>
        <v>232460</v>
      </c>
      <c r="K146" s="149"/>
      <c r="L146" s="205" t="s">
        <v>103</v>
      </c>
    </row>
    <row r="147" spans="1:12" ht="20.100000000000001" customHeight="1">
      <c r="A147" s="147"/>
      <c r="B147" s="135"/>
      <c r="C147" s="166"/>
      <c r="D147" s="167">
        <v>77490</v>
      </c>
      <c r="E147" s="168" t="s">
        <v>16</v>
      </c>
      <c r="F147" s="48">
        <v>1</v>
      </c>
      <c r="G147" s="168" t="s">
        <v>16</v>
      </c>
      <c r="H147" s="169">
        <v>1</v>
      </c>
      <c r="I147" s="170" t="s">
        <v>15</v>
      </c>
      <c r="J147" s="167">
        <f t="shared" ref="J147:J155" si="9">SUM(D147*F147*H147)</f>
        <v>77490</v>
      </c>
      <c r="K147" s="149"/>
      <c r="L147" s="205" t="s">
        <v>103</v>
      </c>
    </row>
    <row r="148" spans="1:12" s="355" customFormat="1" ht="20.100000000000001" customHeight="1">
      <c r="A148" s="347"/>
      <c r="B148" s="348"/>
      <c r="C148" s="349" t="s">
        <v>512</v>
      </c>
      <c r="D148" s="366">
        <v>143870</v>
      </c>
      <c r="E148" s="367" t="s">
        <v>16</v>
      </c>
      <c r="F148" s="352">
        <v>1</v>
      </c>
      <c r="G148" s="351" t="s">
        <v>513</v>
      </c>
      <c r="H148" s="388">
        <v>1</v>
      </c>
      <c r="I148" s="353" t="s">
        <v>514</v>
      </c>
      <c r="J148" s="350">
        <f t="shared" ref="J148:J151" si="10">SUM(D148*F148*H148)</f>
        <v>143870</v>
      </c>
      <c r="K148" s="354"/>
      <c r="L148" s="356" t="s">
        <v>515</v>
      </c>
    </row>
    <row r="149" spans="1:12" s="355" customFormat="1" ht="20.100000000000001" customHeight="1">
      <c r="A149" s="347"/>
      <c r="B149" s="348"/>
      <c r="C149" s="349"/>
      <c r="D149" s="366">
        <v>149480</v>
      </c>
      <c r="E149" s="367" t="s">
        <v>16</v>
      </c>
      <c r="F149" s="352">
        <v>7</v>
      </c>
      <c r="G149" s="351" t="s">
        <v>513</v>
      </c>
      <c r="H149" s="388">
        <v>1</v>
      </c>
      <c r="I149" s="353" t="s">
        <v>514</v>
      </c>
      <c r="J149" s="350">
        <f t="shared" si="10"/>
        <v>1046360</v>
      </c>
      <c r="K149" s="354"/>
      <c r="L149" s="356" t="s">
        <v>515</v>
      </c>
    </row>
    <row r="150" spans="1:12" s="355" customFormat="1" ht="20.100000000000001" customHeight="1">
      <c r="A150" s="347"/>
      <c r="B150" s="348"/>
      <c r="C150" s="349" t="s">
        <v>516</v>
      </c>
      <c r="D150" s="366">
        <v>133580</v>
      </c>
      <c r="E150" s="367" t="s">
        <v>16</v>
      </c>
      <c r="F150" s="352">
        <v>2</v>
      </c>
      <c r="G150" s="351" t="s">
        <v>513</v>
      </c>
      <c r="H150" s="388">
        <v>1</v>
      </c>
      <c r="I150" s="353" t="s">
        <v>514</v>
      </c>
      <c r="J150" s="350">
        <f t="shared" si="10"/>
        <v>267160</v>
      </c>
      <c r="K150" s="354"/>
      <c r="L150" s="356" t="s">
        <v>515</v>
      </c>
    </row>
    <row r="151" spans="1:12" s="355" customFormat="1" ht="20.100000000000001" customHeight="1">
      <c r="A151" s="347"/>
      <c r="B151" s="348"/>
      <c r="C151" s="349"/>
      <c r="D151" s="366">
        <v>66790</v>
      </c>
      <c r="E151" s="367" t="s">
        <v>16</v>
      </c>
      <c r="F151" s="352">
        <v>1</v>
      </c>
      <c r="G151" s="351" t="s">
        <v>513</v>
      </c>
      <c r="H151" s="388">
        <v>1</v>
      </c>
      <c r="I151" s="353" t="s">
        <v>514</v>
      </c>
      <c r="J151" s="350">
        <f t="shared" si="10"/>
        <v>66790</v>
      </c>
      <c r="K151" s="354"/>
      <c r="L151" s="356" t="s">
        <v>515</v>
      </c>
    </row>
    <row r="152" spans="1:12" ht="20.100000000000001" customHeight="1">
      <c r="A152" s="147"/>
      <c r="B152" s="135"/>
      <c r="C152" s="166" t="s">
        <v>367</v>
      </c>
      <c r="D152" s="167"/>
      <c r="E152" s="168"/>
      <c r="F152" s="48"/>
      <c r="G152" s="168"/>
      <c r="H152" s="169"/>
      <c r="I152" s="170"/>
      <c r="J152" s="167"/>
      <c r="K152" s="149"/>
      <c r="L152" s="205"/>
    </row>
    <row r="153" spans="1:12" ht="20.100000000000001" customHeight="1">
      <c r="A153" s="147"/>
      <c r="B153" s="135"/>
      <c r="C153" s="166" t="s">
        <v>435</v>
      </c>
      <c r="D153" s="167">
        <v>30000</v>
      </c>
      <c r="E153" s="168" t="s">
        <v>16</v>
      </c>
      <c r="F153" s="48">
        <v>8</v>
      </c>
      <c r="G153" s="168" t="s">
        <v>16</v>
      </c>
      <c r="H153" s="169">
        <v>1</v>
      </c>
      <c r="I153" s="170" t="s">
        <v>15</v>
      </c>
      <c r="J153" s="167">
        <f t="shared" si="9"/>
        <v>240000</v>
      </c>
      <c r="K153" s="149"/>
      <c r="L153" s="205" t="s">
        <v>103</v>
      </c>
    </row>
    <row r="154" spans="1:12" ht="20.100000000000001" customHeight="1">
      <c r="A154" s="147"/>
      <c r="B154" s="135"/>
      <c r="C154" s="166" t="s">
        <v>368</v>
      </c>
      <c r="D154" s="167"/>
      <c r="E154" s="168"/>
      <c r="F154" s="48"/>
      <c r="G154" s="168"/>
      <c r="H154" s="169"/>
      <c r="I154" s="170"/>
      <c r="J154" s="167"/>
      <c r="K154" s="149"/>
      <c r="L154" s="205"/>
    </row>
    <row r="155" spans="1:12" ht="20.100000000000001" customHeight="1">
      <c r="A155" s="147"/>
      <c r="B155" s="135"/>
      <c r="C155" s="166" t="s">
        <v>347</v>
      </c>
      <c r="D155" s="167">
        <v>250000</v>
      </c>
      <c r="E155" s="168" t="s">
        <v>16</v>
      </c>
      <c r="F155" s="48">
        <v>11</v>
      </c>
      <c r="G155" s="168" t="s">
        <v>16</v>
      </c>
      <c r="H155" s="169">
        <v>1</v>
      </c>
      <c r="I155" s="170" t="s">
        <v>15</v>
      </c>
      <c r="J155" s="167">
        <f t="shared" si="9"/>
        <v>2750000</v>
      </c>
      <c r="K155" s="149"/>
      <c r="L155" s="205" t="s">
        <v>103</v>
      </c>
    </row>
    <row r="156" spans="1:12" ht="20.100000000000001" customHeight="1">
      <c r="A156" s="147"/>
      <c r="B156" s="135"/>
      <c r="C156" s="166"/>
      <c r="D156" s="167">
        <v>191670</v>
      </c>
      <c r="E156" s="168" t="s">
        <v>16</v>
      </c>
      <c r="F156" s="48">
        <v>1</v>
      </c>
      <c r="G156" s="168" t="s">
        <v>16</v>
      </c>
      <c r="H156" s="169">
        <v>1</v>
      </c>
      <c r="I156" s="170" t="s">
        <v>15</v>
      </c>
      <c r="J156" s="167">
        <f t="shared" ref="J156" si="11">SUM(D156*F156)</f>
        <v>191670</v>
      </c>
      <c r="K156" s="149"/>
      <c r="L156" s="205" t="s">
        <v>103</v>
      </c>
    </row>
    <row r="157" spans="1:12" ht="20.100000000000001" customHeight="1">
      <c r="A157" s="147"/>
      <c r="B157" s="135"/>
      <c r="C157" s="166" t="s">
        <v>349</v>
      </c>
      <c r="D157" s="167">
        <v>290000</v>
      </c>
      <c r="E157" s="168" t="s">
        <v>16</v>
      </c>
      <c r="F157" s="48">
        <v>4</v>
      </c>
      <c r="G157" s="168" t="s">
        <v>16</v>
      </c>
      <c r="H157" s="169">
        <v>1</v>
      </c>
      <c r="I157" s="170" t="s">
        <v>15</v>
      </c>
      <c r="J157" s="167">
        <f t="shared" ref="J157:J165" si="12">SUM(D157*F157)</f>
        <v>1160000</v>
      </c>
      <c r="K157" s="149"/>
      <c r="L157" s="205" t="s">
        <v>103</v>
      </c>
    </row>
    <row r="158" spans="1:12" ht="20.100000000000001" customHeight="1">
      <c r="A158" s="147"/>
      <c r="B158" s="135"/>
      <c r="C158" s="166"/>
      <c r="D158" s="167">
        <v>271290</v>
      </c>
      <c r="E158" s="168" t="s">
        <v>16</v>
      </c>
      <c r="F158" s="48">
        <v>1</v>
      </c>
      <c r="G158" s="168" t="s">
        <v>16</v>
      </c>
      <c r="H158" s="169">
        <v>1</v>
      </c>
      <c r="I158" s="170" t="s">
        <v>15</v>
      </c>
      <c r="J158" s="167">
        <f t="shared" si="12"/>
        <v>271290</v>
      </c>
      <c r="K158" s="149"/>
      <c r="L158" s="205" t="s">
        <v>103</v>
      </c>
    </row>
    <row r="159" spans="1:12" ht="20.100000000000001" customHeight="1">
      <c r="A159" s="147"/>
      <c r="B159" s="135"/>
      <c r="C159" s="166"/>
      <c r="D159" s="167">
        <v>250000</v>
      </c>
      <c r="E159" s="168" t="s">
        <v>16</v>
      </c>
      <c r="F159" s="48">
        <v>5</v>
      </c>
      <c r="G159" s="168" t="s">
        <v>16</v>
      </c>
      <c r="H159" s="169">
        <v>1</v>
      </c>
      <c r="I159" s="170" t="s">
        <v>15</v>
      </c>
      <c r="J159" s="167">
        <f t="shared" si="12"/>
        <v>1250000</v>
      </c>
      <c r="K159" s="149"/>
      <c r="L159" s="205" t="s">
        <v>103</v>
      </c>
    </row>
    <row r="160" spans="1:12" ht="20.100000000000001" customHeight="1">
      <c r="A160" s="147"/>
      <c r="B160" s="135"/>
      <c r="C160" s="166" t="s">
        <v>359</v>
      </c>
      <c r="D160" s="167">
        <v>290000</v>
      </c>
      <c r="E160" s="168" t="s">
        <v>16</v>
      </c>
      <c r="F160" s="48">
        <v>12</v>
      </c>
      <c r="G160" s="168" t="s">
        <v>16</v>
      </c>
      <c r="H160" s="169">
        <v>1</v>
      </c>
      <c r="I160" s="170" t="s">
        <v>15</v>
      </c>
      <c r="J160" s="167">
        <f t="shared" si="12"/>
        <v>3480000</v>
      </c>
      <c r="K160" s="149"/>
      <c r="L160" s="205" t="s">
        <v>103</v>
      </c>
    </row>
    <row r="161" spans="1:12" ht="20.100000000000001" customHeight="1">
      <c r="A161" s="147"/>
      <c r="B161" s="135"/>
      <c r="C161" s="166"/>
      <c r="D161" s="167">
        <v>290000</v>
      </c>
      <c r="E161" s="168" t="s">
        <v>16</v>
      </c>
      <c r="F161" s="48">
        <v>10</v>
      </c>
      <c r="G161" s="168" t="s">
        <v>16</v>
      </c>
      <c r="H161" s="169">
        <v>1</v>
      </c>
      <c r="I161" s="170" t="s">
        <v>15</v>
      </c>
      <c r="J161" s="167">
        <f t="shared" si="12"/>
        <v>2900000</v>
      </c>
      <c r="K161" s="149"/>
      <c r="L161" s="205" t="s">
        <v>103</v>
      </c>
    </row>
    <row r="162" spans="1:12" ht="20.100000000000001" customHeight="1">
      <c r="A162" s="147"/>
      <c r="B162" s="135"/>
      <c r="C162" s="166"/>
      <c r="D162" s="167">
        <v>250000</v>
      </c>
      <c r="E162" s="168" t="s">
        <v>16</v>
      </c>
      <c r="F162" s="48">
        <v>2</v>
      </c>
      <c r="G162" s="168" t="s">
        <v>16</v>
      </c>
      <c r="H162" s="169">
        <v>1</v>
      </c>
      <c r="I162" s="170" t="s">
        <v>15</v>
      </c>
      <c r="J162" s="167">
        <f t="shared" si="12"/>
        <v>500000</v>
      </c>
      <c r="K162" s="149"/>
      <c r="L162" s="205" t="s">
        <v>103</v>
      </c>
    </row>
    <row r="163" spans="1:12" ht="20.100000000000001" customHeight="1">
      <c r="A163" s="147"/>
      <c r="B163" s="135"/>
      <c r="C163" s="166"/>
      <c r="D163" s="167">
        <v>250000</v>
      </c>
      <c r="E163" s="168" t="s">
        <v>16</v>
      </c>
      <c r="F163" s="48">
        <v>12</v>
      </c>
      <c r="G163" s="168" t="s">
        <v>16</v>
      </c>
      <c r="H163" s="169">
        <v>1</v>
      </c>
      <c r="I163" s="170" t="s">
        <v>15</v>
      </c>
      <c r="J163" s="167">
        <f t="shared" si="12"/>
        <v>3000000</v>
      </c>
      <c r="K163" s="149"/>
      <c r="L163" s="205" t="s">
        <v>103</v>
      </c>
    </row>
    <row r="164" spans="1:12" ht="20.100000000000001" customHeight="1">
      <c r="A164" s="147"/>
      <c r="B164" s="135"/>
      <c r="C164" s="166" t="s">
        <v>352</v>
      </c>
      <c r="D164" s="167">
        <v>250000</v>
      </c>
      <c r="E164" s="168" t="s">
        <v>16</v>
      </c>
      <c r="F164" s="48">
        <v>9</v>
      </c>
      <c r="G164" s="168" t="s">
        <v>16</v>
      </c>
      <c r="H164" s="169">
        <v>1</v>
      </c>
      <c r="I164" s="170" t="s">
        <v>15</v>
      </c>
      <c r="J164" s="167">
        <f t="shared" si="12"/>
        <v>2250000</v>
      </c>
      <c r="K164" s="149"/>
      <c r="L164" s="205" t="s">
        <v>103</v>
      </c>
    </row>
    <row r="165" spans="1:12" ht="20.100000000000001" customHeight="1">
      <c r="A165" s="147"/>
      <c r="B165" s="135"/>
      <c r="C165" s="166"/>
      <c r="D165" s="167">
        <v>116670</v>
      </c>
      <c r="E165" s="168" t="s">
        <v>16</v>
      </c>
      <c r="F165" s="48">
        <v>1</v>
      </c>
      <c r="G165" s="168" t="s">
        <v>16</v>
      </c>
      <c r="H165" s="169">
        <v>1</v>
      </c>
      <c r="I165" s="170" t="s">
        <v>15</v>
      </c>
      <c r="J165" s="167">
        <f t="shared" si="12"/>
        <v>116670</v>
      </c>
      <c r="K165" s="149"/>
      <c r="L165" s="205" t="s">
        <v>103</v>
      </c>
    </row>
    <row r="166" spans="1:12" s="355" customFormat="1" ht="20.100000000000001" customHeight="1">
      <c r="A166" s="347"/>
      <c r="B166" s="348"/>
      <c r="C166" s="349" t="s">
        <v>512</v>
      </c>
      <c r="D166" s="350">
        <v>250000</v>
      </c>
      <c r="E166" s="351" t="s">
        <v>16</v>
      </c>
      <c r="F166" s="352">
        <v>8</v>
      </c>
      <c r="G166" s="351" t="s">
        <v>513</v>
      </c>
      <c r="H166" s="388">
        <v>1</v>
      </c>
      <c r="I166" s="353" t="s">
        <v>514</v>
      </c>
      <c r="J166" s="350">
        <f>SUM(D166*F166*H166)</f>
        <v>2000000</v>
      </c>
      <c r="K166" s="354"/>
      <c r="L166" s="356" t="s">
        <v>515</v>
      </c>
    </row>
    <row r="167" spans="1:12" s="355" customFormat="1" ht="20.100000000000001" customHeight="1">
      <c r="A167" s="347"/>
      <c r="B167" s="348"/>
      <c r="C167" s="349" t="s">
        <v>516</v>
      </c>
      <c r="D167" s="350">
        <v>250000</v>
      </c>
      <c r="E167" s="351" t="s">
        <v>16</v>
      </c>
      <c r="F167" s="352">
        <v>4</v>
      </c>
      <c r="G167" s="351" t="s">
        <v>513</v>
      </c>
      <c r="H167" s="388">
        <v>1</v>
      </c>
      <c r="I167" s="353" t="s">
        <v>514</v>
      </c>
      <c r="J167" s="350">
        <f>SUM(D167*F167*H167)</f>
        <v>1000000</v>
      </c>
      <c r="K167" s="354"/>
      <c r="L167" s="356" t="s">
        <v>515</v>
      </c>
    </row>
    <row r="168" spans="1:12" s="355" customFormat="1" ht="20.100000000000001" customHeight="1">
      <c r="A168" s="347"/>
      <c r="B168" s="348"/>
      <c r="C168" s="349"/>
      <c r="D168" s="350">
        <v>40330</v>
      </c>
      <c r="E168" s="351" t="s">
        <v>16</v>
      </c>
      <c r="F168" s="352">
        <v>1</v>
      </c>
      <c r="G168" s="351" t="s">
        <v>513</v>
      </c>
      <c r="H168" s="388">
        <v>1</v>
      </c>
      <c r="I168" s="353" t="s">
        <v>514</v>
      </c>
      <c r="J168" s="350">
        <f>SUM(D168*F168*H168)</f>
        <v>40330</v>
      </c>
      <c r="K168" s="354"/>
      <c r="L168" s="356" t="s">
        <v>515</v>
      </c>
    </row>
    <row r="169" spans="1:12" s="355" customFormat="1" ht="20.100000000000001" customHeight="1">
      <c r="A169" s="347"/>
      <c r="B169" s="348"/>
      <c r="C169" s="349" t="s">
        <v>517</v>
      </c>
      <c r="D169" s="350">
        <v>250000</v>
      </c>
      <c r="E169" s="351" t="s">
        <v>16</v>
      </c>
      <c r="F169" s="352">
        <v>12</v>
      </c>
      <c r="G169" s="351" t="s">
        <v>513</v>
      </c>
      <c r="H169" s="388">
        <v>1</v>
      </c>
      <c r="I169" s="353" t="s">
        <v>514</v>
      </c>
      <c r="J169" s="350">
        <f>SUM(D169*F169*H169)</f>
        <v>3000000</v>
      </c>
      <c r="K169" s="354"/>
      <c r="L169" s="356" t="s">
        <v>515</v>
      </c>
    </row>
    <row r="170" spans="1:12" ht="20.100000000000001" customHeight="1">
      <c r="A170" s="147"/>
      <c r="B170" s="135"/>
      <c r="C170" s="166" t="s">
        <v>369</v>
      </c>
      <c r="D170" s="167"/>
      <c r="E170" s="168"/>
      <c r="F170" s="48"/>
      <c r="G170" s="168"/>
      <c r="H170" s="169"/>
      <c r="I170" s="170"/>
      <c r="J170" s="167"/>
      <c r="K170" s="149"/>
      <c r="L170" s="205"/>
    </row>
    <row r="171" spans="1:12" ht="20.100000000000001" customHeight="1">
      <c r="A171" s="147"/>
      <c r="B171" s="135"/>
      <c r="C171" s="166" t="s">
        <v>353</v>
      </c>
      <c r="D171" s="167">
        <v>160710</v>
      </c>
      <c r="E171" s="168" t="s">
        <v>16</v>
      </c>
      <c r="F171" s="48">
        <v>1</v>
      </c>
      <c r="G171" s="168" t="s">
        <v>16</v>
      </c>
      <c r="H171" s="169">
        <v>9</v>
      </c>
      <c r="I171" s="170" t="s">
        <v>15</v>
      </c>
      <c r="J171" s="167">
        <f>SUM(D171*F171*H171)</f>
        <v>1446390</v>
      </c>
      <c r="K171" s="149"/>
      <c r="L171" s="205" t="s">
        <v>103</v>
      </c>
    </row>
    <row r="172" spans="1:12" s="65" customFormat="1" ht="20.100000000000001" customHeight="1">
      <c r="A172" s="150" t="s">
        <v>99</v>
      </c>
      <c r="B172" s="136">
        <f>SUM(J172:J174)</f>
        <v>53848430</v>
      </c>
      <c r="C172" s="190" t="s">
        <v>370</v>
      </c>
      <c r="D172" s="178"/>
      <c r="E172" s="191"/>
      <c r="F172" s="192"/>
      <c r="G172" s="191"/>
      <c r="H172" s="193"/>
      <c r="I172" s="182"/>
      <c r="J172" s="178"/>
      <c r="K172" s="150"/>
      <c r="L172" s="375"/>
    </row>
    <row r="173" spans="1:12" s="65" customFormat="1" ht="20.100000000000001" customHeight="1">
      <c r="A173" s="147"/>
      <c r="B173" s="137"/>
      <c r="C173" s="177"/>
      <c r="D173" s="167">
        <f>ROUNDUP(J173/F173,-1)</f>
        <v>589894440</v>
      </c>
      <c r="E173" s="370" t="s">
        <v>16</v>
      </c>
      <c r="F173" s="371">
        <v>8.3333333333333301E-2</v>
      </c>
      <c r="G173" s="370"/>
      <c r="H173" s="173"/>
      <c r="I173" s="170" t="s">
        <v>15</v>
      </c>
      <c r="J173" s="167">
        <v>49157870</v>
      </c>
      <c r="K173" s="147"/>
      <c r="L173" s="375" t="s">
        <v>103</v>
      </c>
    </row>
    <row r="174" spans="1:12" s="65" customFormat="1" ht="20.100000000000001" customHeight="1">
      <c r="A174" s="249"/>
      <c r="B174" s="368"/>
      <c r="C174" s="369"/>
      <c r="D174" s="350">
        <f>ROUNDUP(J174/F174,-1)</f>
        <v>56286720</v>
      </c>
      <c r="E174" s="372" t="s">
        <v>521</v>
      </c>
      <c r="F174" s="373">
        <v>8.3333333333333301E-2</v>
      </c>
      <c r="G174" s="372"/>
      <c r="H174" s="374"/>
      <c r="I174" s="353" t="s">
        <v>522</v>
      </c>
      <c r="J174" s="350">
        <v>4690560</v>
      </c>
      <c r="K174" s="354"/>
      <c r="L174" s="356" t="s">
        <v>515</v>
      </c>
    </row>
    <row r="175" spans="1:12" s="65" customFormat="1" ht="20.100000000000001" customHeight="1">
      <c r="A175" s="200" t="s">
        <v>100</v>
      </c>
      <c r="B175" s="403">
        <f>SUM(J175:J189)</f>
        <v>63072270</v>
      </c>
      <c r="C175" s="404" t="s">
        <v>371</v>
      </c>
      <c r="D175" s="405"/>
      <c r="E175" s="406"/>
      <c r="F175" s="407"/>
      <c r="G175" s="405"/>
      <c r="H175" s="406"/>
      <c r="I175" s="408"/>
      <c r="J175" s="409"/>
      <c r="K175" s="410"/>
      <c r="L175" s="375"/>
    </row>
    <row r="176" spans="1:12" s="65" customFormat="1" ht="20.100000000000001" customHeight="1">
      <c r="A176" s="150"/>
      <c r="B176" s="136"/>
      <c r="C176" s="162"/>
      <c r="D176" s="178">
        <f>ROUNDUP(J176/F176,-1)</f>
        <v>576553570</v>
      </c>
      <c r="E176" s="247" t="s">
        <v>16</v>
      </c>
      <c r="F176" s="248">
        <v>3.2300000000000002E-2</v>
      </c>
      <c r="G176" s="178"/>
      <c r="H176" s="247"/>
      <c r="I176" s="163" t="s">
        <v>15</v>
      </c>
      <c r="J176" s="210">
        <v>18622680</v>
      </c>
      <c r="K176" s="151"/>
      <c r="L176" s="375" t="s">
        <v>103</v>
      </c>
    </row>
    <row r="177" spans="1:12" s="65" customFormat="1" ht="20.100000000000001" customHeight="1">
      <c r="A177" s="147"/>
      <c r="B177" s="137"/>
      <c r="C177" s="166"/>
      <c r="D177" s="350">
        <f>ROUNDUP(J177/F177,-1)</f>
        <v>57526940</v>
      </c>
      <c r="E177" s="380" t="s">
        <v>521</v>
      </c>
      <c r="F177" s="378">
        <v>3.2300000000000002E-2</v>
      </c>
      <c r="G177" s="381"/>
      <c r="H177" s="374"/>
      <c r="I177" s="353" t="s">
        <v>522</v>
      </c>
      <c r="J177" s="350">
        <v>1858120</v>
      </c>
      <c r="K177" s="354"/>
      <c r="L177" s="356" t="s">
        <v>515</v>
      </c>
    </row>
    <row r="178" spans="1:12" s="65" customFormat="1" ht="20.100000000000001" customHeight="1">
      <c r="A178" s="147"/>
      <c r="B178" s="137"/>
      <c r="C178" s="166" t="s">
        <v>372</v>
      </c>
      <c r="D178" s="167"/>
      <c r="E178" s="194"/>
      <c r="F178" s="195"/>
      <c r="G178" s="167"/>
      <c r="H178" s="194"/>
      <c r="I178" s="172"/>
      <c r="J178" s="376"/>
      <c r="K178" s="149"/>
      <c r="L178" s="375"/>
    </row>
    <row r="179" spans="1:12" s="65" customFormat="1" ht="20.100000000000001" customHeight="1">
      <c r="A179" s="147"/>
      <c r="B179" s="137"/>
      <c r="C179" s="166"/>
      <c r="D179" s="167">
        <f t="shared" ref="D179:D180" si="13">ROUNDUP(J179/F179,-1)</f>
        <v>18605650</v>
      </c>
      <c r="E179" s="197" t="s">
        <v>16</v>
      </c>
      <c r="F179" s="195">
        <v>8.5099999999999995E-2</v>
      </c>
      <c r="G179" s="174"/>
      <c r="H179" s="173"/>
      <c r="I179" s="170" t="s">
        <v>15</v>
      </c>
      <c r="J179" s="167">
        <v>1583340</v>
      </c>
      <c r="K179" s="149"/>
      <c r="L179" s="375" t="s">
        <v>103</v>
      </c>
    </row>
    <row r="180" spans="1:12" s="65" customFormat="1" ht="20.100000000000001" customHeight="1">
      <c r="A180" s="147"/>
      <c r="B180" s="137"/>
      <c r="C180" s="166"/>
      <c r="D180" s="350">
        <f t="shared" si="13"/>
        <v>1844190</v>
      </c>
      <c r="E180" s="377" t="s">
        <v>521</v>
      </c>
      <c r="F180" s="378">
        <v>8.5099999999999995E-2</v>
      </c>
      <c r="G180" s="379"/>
      <c r="H180" s="374"/>
      <c r="I180" s="353" t="s">
        <v>522</v>
      </c>
      <c r="J180" s="350">
        <v>156940</v>
      </c>
      <c r="K180" s="354"/>
      <c r="L180" s="356" t="s">
        <v>515</v>
      </c>
    </row>
    <row r="181" spans="1:12" s="65" customFormat="1" ht="20.100000000000001" customHeight="1">
      <c r="A181" s="147"/>
      <c r="B181" s="137"/>
      <c r="C181" s="166" t="s">
        <v>373</v>
      </c>
      <c r="D181" s="167"/>
      <c r="E181" s="194"/>
      <c r="F181" s="195"/>
      <c r="G181" s="167"/>
      <c r="H181" s="194"/>
      <c r="I181" s="172"/>
      <c r="J181" s="376"/>
      <c r="K181" s="149"/>
      <c r="L181" s="375"/>
    </row>
    <row r="182" spans="1:12" s="65" customFormat="1" ht="20.100000000000001" customHeight="1">
      <c r="A182" s="147"/>
      <c r="B182" s="137"/>
      <c r="C182" s="166"/>
      <c r="D182" s="167">
        <f t="shared" ref="D182:D183" si="14">ROUNDUP(J182/F182,-1)</f>
        <v>544798000</v>
      </c>
      <c r="E182" s="194" t="s">
        <v>16</v>
      </c>
      <c r="F182" s="195">
        <v>4.4999999999999998E-2</v>
      </c>
      <c r="G182" s="196"/>
      <c r="H182" s="173"/>
      <c r="I182" s="170" t="s">
        <v>15</v>
      </c>
      <c r="J182" s="167">
        <v>24515910</v>
      </c>
      <c r="K182" s="149"/>
      <c r="L182" s="375" t="s">
        <v>103</v>
      </c>
    </row>
    <row r="183" spans="1:12" s="65" customFormat="1" ht="20.100000000000001" customHeight="1">
      <c r="A183" s="147"/>
      <c r="B183" s="135"/>
      <c r="C183" s="166"/>
      <c r="D183" s="350">
        <f t="shared" si="14"/>
        <v>52908230</v>
      </c>
      <c r="E183" s="380" t="s">
        <v>521</v>
      </c>
      <c r="F183" s="378">
        <v>4.4999999999999998E-2</v>
      </c>
      <c r="G183" s="381"/>
      <c r="H183" s="374"/>
      <c r="I183" s="353" t="s">
        <v>522</v>
      </c>
      <c r="J183" s="350">
        <v>2380870</v>
      </c>
      <c r="K183" s="354"/>
      <c r="L183" s="356" t="s">
        <v>515</v>
      </c>
    </row>
    <row r="184" spans="1:12" s="65" customFormat="1" ht="20.100000000000001" customHeight="1">
      <c r="A184" s="147"/>
      <c r="B184" s="135"/>
      <c r="C184" s="166" t="s">
        <v>374</v>
      </c>
      <c r="D184" s="167"/>
      <c r="E184" s="198"/>
      <c r="F184" s="195"/>
      <c r="G184" s="195"/>
      <c r="H184" s="173"/>
      <c r="I184" s="170"/>
      <c r="J184" s="167"/>
      <c r="K184" s="149"/>
      <c r="L184" s="375"/>
    </row>
    <row r="185" spans="1:12" s="65" customFormat="1" ht="20.100000000000001" customHeight="1">
      <c r="A185" s="147"/>
      <c r="B185" s="135"/>
      <c r="C185" s="166"/>
      <c r="D185" s="167">
        <f t="shared" ref="D185:D186" si="15">ROUNDUP(J185/F185,-1)</f>
        <v>556900670</v>
      </c>
      <c r="E185" s="198" t="s">
        <v>16</v>
      </c>
      <c r="F185" s="195">
        <v>1.4999999999999999E-2</v>
      </c>
      <c r="G185" s="195"/>
      <c r="H185" s="173"/>
      <c r="I185" s="170" t="s">
        <v>15</v>
      </c>
      <c r="J185" s="167">
        <v>8353510</v>
      </c>
      <c r="K185" s="149"/>
      <c r="L185" s="375" t="s">
        <v>103</v>
      </c>
    </row>
    <row r="186" spans="1:12" s="65" customFormat="1" ht="20.100000000000001" customHeight="1">
      <c r="A186" s="147"/>
      <c r="B186" s="135"/>
      <c r="C186" s="166"/>
      <c r="D186" s="350">
        <f t="shared" si="15"/>
        <v>58105340</v>
      </c>
      <c r="E186" s="377" t="s">
        <v>521</v>
      </c>
      <c r="F186" s="378">
        <v>1.4999999999999999E-2</v>
      </c>
      <c r="G186" s="379"/>
      <c r="H186" s="374"/>
      <c r="I186" s="353" t="s">
        <v>522</v>
      </c>
      <c r="J186" s="350">
        <v>871580</v>
      </c>
      <c r="K186" s="354"/>
      <c r="L186" s="356" t="s">
        <v>515</v>
      </c>
    </row>
    <row r="187" spans="1:12" s="65" customFormat="1" ht="20.100000000000001" customHeight="1">
      <c r="A187" s="147"/>
      <c r="B187" s="135"/>
      <c r="C187" s="166" t="s">
        <v>375</v>
      </c>
      <c r="D187" s="167"/>
      <c r="E187" s="198"/>
      <c r="F187" s="195"/>
      <c r="G187" s="195"/>
      <c r="H187" s="173"/>
      <c r="I187" s="170"/>
      <c r="J187" s="167"/>
      <c r="K187" s="149"/>
      <c r="L187" s="375"/>
    </row>
    <row r="188" spans="1:12" s="65" customFormat="1" ht="20.100000000000001" customHeight="1">
      <c r="A188" s="147"/>
      <c r="B188" s="135"/>
      <c r="C188" s="166"/>
      <c r="D188" s="167">
        <f t="shared" ref="D188:D189" si="16">ROUNDUP(J188/F188,-1)</f>
        <v>561475330</v>
      </c>
      <c r="E188" s="198" t="s">
        <v>16</v>
      </c>
      <c r="F188" s="195">
        <v>7.7000000000000002E-3</v>
      </c>
      <c r="G188" s="195"/>
      <c r="H188" s="173"/>
      <c r="I188" s="170" t="s">
        <v>15</v>
      </c>
      <c r="J188" s="167">
        <v>4323360</v>
      </c>
      <c r="K188" s="149"/>
      <c r="L188" s="375" t="s">
        <v>103</v>
      </c>
    </row>
    <row r="189" spans="1:12" s="65" customFormat="1" ht="20.100000000000001" customHeight="1">
      <c r="A189" s="249"/>
      <c r="B189" s="250"/>
      <c r="C189" s="251"/>
      <c r="D189" s="360">
        <f t="shared" si="16"/>
        <v>57746800</v>
      </c>
      <c r="E189" s="382" t="s">
        <v>521</v>
      </c>
      <c r="F189" s="383">
        <v>7.0299999999999998E-3</v>
      </c>
      <c r="G189" s="384"/>
      <c r="H189" s="385"/>
      <c r="I189" s="364" t="s">
        <v>522</v>
      </c>
      <c r="J189" s="360">
        <v>405960</v>
      </c>
      <c r="K189" s="386"/>
      <c r="L189" s="356" t="s">
        <v>515</v>
      </c>
    </row>
    <row r="190" spans="1:12" s="65" customFormat="1" ht="20.100000000000001" customHeight="1">
      <c r="A190" s="147" t="s">
        <v>101</v>
      </c>
      <c r="B190" s="137">
        <f>SUM(J190:J204)</f>
        <v>3874860</v>
      </c>
      <c r="C190" s="166" t="s">
        <v>436</v>
      </c>
      <c r="D190" s="167"/>
      <c r="E190" s="168"/>
      <c r="F190" s="199"/>
      <c r="G190" s="168"/>
      <c r="H190" s="169"/>
      <c r="I190" s="175"/>
      <c r="J190" s="218"/>
      <c r="K190" s="147"/>
      <c r="L190" s="375"/>
    </row>
    <row r="191" spans="1:12" s="65" customFormat="1" ht="20.100000000000001" customHeight="1">
      <c r="A191" s="147"/>
      <c r="B191" s="137"/>
      <c r="C191" s="166" t="s">
        <v>376</v>
      </c>
      <c r="D191" s="167">
        <v>260000</v>
      </c>
      <c r="E191" s="168" t="s">
        <v>16</v>
      </c>
      <c r="F191" s="199">
        <v>1</v>
      </c>
      <c r="G191" s="168" t="s">
        <v>16</v>
      </c>
      <c r="H191" s="169">
        <v>1</v>
      </c>
      <c r="I191" s="175" t="s">
        <v>15</v>
      </c>
      <c r="J191" s="218">
        <f>SUM(D191*F191*H191)</f>
        <v>260000</v>
      </c>
      <c r="K191" s="147"/>
      <c r="L191" s="375" t="s">
        <v>103</v>
      </c>
    </row>
    <row r="192" spans="1:12" s="65" customFormat="1" ht="20.100000000000001" customHeight="1">
      <c r="A192" s="149"/>
      <c r="B192" s="135"/>
      <c r="C192" s="166"/>
      <c r="D192" s="167">
        <v>130000</v>
      </c>
      <c r="E192" s="168" t="s">
        <v>16</v>
      </c>
      <c r="F192" s="199">
        <v>1</v>
      </c>
      <c r="G192" s="168" t="s">
        <v>16</v>
      </c>
      <c r="H192" s="169">
        <v>1</v>
      </c>
      <c r="I192" s="170" t="s">
        <v>15</v>
      </c>
      <c r="J192" s="218">
        <f t="shared" ref="J192:J201" si="17">SUM(D192*F192*H192)</f>
        <v>130000</v>
      </c>
      <c r="K192" s="147"/>
      <c r="L192" s="375" t="s">
        <v>103</v>
      </c>
    </row>
    <row r="193" spans="1:12" s="65" customFormat="1" ht="20.100000000000001" customHeight="1">
      <c r="A193" s="149"/>
      <c r="B193" s="135"/>
      <c r="C193" s="166"/>
      <c r="D193" s="167">
        <v>260000</v>
      </c>
      <c r="E193" s="168" t="s">
        <v>16</v>
      </c>
      <c r="F193" s="199">
        <v>1</v>
      </c>
      <c r="G193" s="168" t="s">
        <v>16</v>
      </c>
      <c r="H193" s="169">
        <v>1</v>
      </c>
      <c r="I193" s="170" t="s">
        <v>15</v>
      </c>
      <c r="J193" s="218">
        <f t="shared" si="17"/>
        <v>260000</v>
      </c>
      <c r="K193" s="147"/>
      <c r="L193" s="375" t="s">
        <v>103</v>
      </c>
    </row>
    <row r="194" spans="1:12" s="65" customFormat="1" ht="20.100000000000001" customHeight="1">
      <c r="A194" s="149"/>
      <c r="B194" s="135"/>
      <c r="C194" s="189" t="s">
        <v>377</v>
      </c>
      <c r="D194" s="176">
        <v>200000</v>
      </c>
      <c r="E194" s="168" t="s">
        <v>16</v>
      </c>
      <c r="F194" s="184">
        <v>1</v>
      </c>
      <c r="G194" s="168" t="s">
        <v>16</v>
      </c>
      <c r="H194" s="187">
        <v>3</v>
      </c>
      <c r="I194" s="188" t="s">
        <v>15</v>
      </c>
      <c r="J194" s="218">
        <f t="shared" si="17"/>
        <v>600000</v>
      </c>
      <c r="K194" s="147"/>
      <c r="L194" s="375" t="s">
        <v>103</v>
      </c>
    </row>
    <row r="195" spans="1:12" s="65" customFormat="1" ht="20.100000000000001" customHeight="1">
      <c r="A195" s="147"/>
      <c r="B195" s="135"/>
      <c r="C195" s="189"/>
      <c r="D195" s="176">
        <v>70000</v>
      </c>
      <c r="E195" s="168" t="s">
        <v>16</v>
      </c>
      <c r="F195" s="184">
        <v>1</v>
      </c>
      <c r="G195" s="168" t="s">
        <v>16</v>
      </c>
      <c r="H195" s="187">
        <v>1</v>
      </c>
      <c r="I195" s="188" t="s">
        <v>15</v>
      </c>
      <c r="J195" s="218">
        <f t="shared" si="17"/>
        <v>70000</v>
      </c>
      <c r="K195" s="147"/>
      <c r="L195" s="375" t="s">
        <v>103</v>
      </c>
    </row>
    <row r="196" spans="1:12" s="65" customFormat="1" ht="20.100000000000001" customHeight="1">
      <c r="A196" s="149"/>
      <c r="B196" s="135"/>
      <c r="C196" s="166"/>
      <c r="D196" s="167">
        <v>200000</v>
      </c>
      <c r="E196" s="168" t="s">
        <v>16</v>
      </c>
      <c r="F196" s="199">
        <v>1</v>
      </c>
      <c r="G196" s="168" t="s">
        <v>16</v>
      </c>
      <c r="H196" s="169">
        <v>8</v>
      </c>
      <c r="I196" s="175" t="s">
        <v>15</v>
      </c>
      <c r="J196" s="218">
        <f t="shared" si="17"/>
        <v>1600000</v>
      </c>
      <c r="K196" s="147"/>
      <c r="L196" s="375" t="s">
        <v>103</v>
      </c>
    </row>
    <row r="197" spans="1:12" s="65" customFormat="1" ht="20.100000000000001" customHeight="1">
      <c r="A197" s="149"/>
      <c r="B197" s="135"/>
      <c r="C197" s="166"/>
      <c r="D197" s="167">
        <v>174840</v>
      </c>
      <c r="E197" s="168" t="s">
        <v>16</v>
      </c>
      <c r="F197" s="199">
        <v>1</v>
      </c>
      <c r="G197" s="168" t="s">
        <v>16</v>
      </c>
      <c r="H197" s="169">
        <v>1</v>
      </c>
      <c r="I197" s="170" t="s">
        <v>15</v>
      </c>
      <c r="J197" s="218">
        <f>SUM(D197*F197*H197)</f>
        <v>174840</v>
      </c>
      <c r="K197" s="147"/>
      <c r="L197" s="375" t="s">
        <v>103</v>
      </c>
    </row>
    <row r="198" spans="1:12" s="65" customFormat="1" ht="20.100000000000001" customHeight="1">
      <c r="A198" s="149"/>
      <c r="B198" s="135"/>
      <c r="C198" s="166"/>
      <c r="D198" s="167">
        <v>83340</v>
      </c>
      <c r="E198" s="168" t="s">
        <v>16</v>
      </c>
      <c r="F198" s="199">
        <v>1</v>
      </c>
      <c r="G198" s="168" t="s">
        <v>16</v>
      </c>
      <c r="H198" s="169">
        <v>1</v>
      </c>
      <c r="I198" s="170" t="s">
        <v>15</v>
      </c>
      <c r="J198" s="218">
        <f t="shared" si="17"/>
        <v>83340</v>
      </c>
      <c r="K198" s="147"/>
      <c r="L198" s="375" t="s">
        <v>103</v>
      </c>
    </row>
    <row r="199" spans="1:12" s="65" customFormat="1" ht="20.100000000000001" customHeight="1">
      <c r="A199" s="149"/>
      <c r="B199" s="135"/>
      <c r="C199" s="166"/>
      <c r="D199" s="167">
        <v>200000</v>
      </c>
      <c r="E199" s="168" t="s">
        <v>16</v>
      </c>
      <c r="F199" s="199">
        <v>1</v>
      </c>
      <c r="G199" s="168" t="s">
        <v>16</v>
      </c>
      <c r="H199" s="169">
        <v>1</v>
      </c>
      <c r="I199" s="170" t="s">
        <v>15</v>
      </c>
      <c r="J199" s="218">
        <f t="shared" si="17"/>
        <v>200000</v>
      </c>
      <c r="K199" s="147"/>
      <c r="L199" s="375" t="s">
        <v>103</v>
      </c>
    </row>
    <row r="200" spans="1:12" s="65" customFormat="1" ht="20.100000000000001" customHeight="1">
      <c r="A200" s="149"/>
      <c r="B200" s="135"/>
      <c r="C200" s="177"/>
      <c r="D200" s="167">
        <v>66670</v>
      </c>
      <c r="E200" s="168" t="s">
        <v>16</v>
      </c>
      <c r="F200" s="199">
        <v>1</v>
      </c>
      <c r="G200" s="168" t="s">
        <v>16</v>
      </c>
      <c r="H200" s="169">
        <v>1</v>
      </c>
      <c r="I200" s="170" t="s">
        <v>15</v>
      </c>
      <c r="J200" s="218">
        <f t="shared" si="17"/>
        <v>66670</v>
      </c>
      <c r="K200" s="147"/>
      <c r="L200" s="375" t="s">
        <v>103</v>
      </c>
    </row>
    <row r="201" spans="1:12" s="65" customFormat="1" ht="20.100000000000001" customHeight="1">
      <c r="A201" s="149"/>
      <c r="B201" s="135"/>
      <c r="C201" s="177"/>
      <c r="D201" s="167">
        <v>30000</v>
      </c>
      <c r="E201" s="168" t="s">
        <v>16</v>
      </c>
      <c r="F201" s="199">
        <v>1</v>
      </c>
      <c r="G201" s="168" t="s">
        <v>16</v>
      </c>
      <c r="H201" s="169">
        <v>1</v>
      </c>
      <c r="I201" s="170" t="s">
        <v>15</v>
      </c>
      <c r="J201" s="218">
        <f t="shared" si="17"/>
        <v>30000</v>
      </c>
      <c r="K201" s="147"/>
      <c r="L201" s="375" t="s">
        <v>103</v>
      </c>
    </row>
    <row r="202" spans="1:12" s="65" customFormat="1" ht="20.100000000000001" customHeight="1">
      <c r="A202" s="149"/>
      <c r="B202" s="135"/>
      <c r="C202" s="177"/>
      <c r="D202" s="350">
        <v>200000</v>
      </c>
      <c r="E202" s="351" t="s">
        <v>16</v>
      </c>
      <c r="F202" s="387">
        <v>1</v>
      </c>
      <c r="G202" s="351" t="s">
        <v>16</v>
      </c>
      <c r="H202" s="388">
        <v>1</v>
      </c>
      <c r="I202" s="353" t="s">
        <v>522</v>
      </c>
      <c r="J202" s="350">
        <f>SUM(D202*F202*H202)</f>
        <v>200000</v>
      </c>
      <c r="K202" s="347"/>
      <c r="L202" s="356" t="s">
        <v>515</v>
      </c>
    </row>
    <row r="203" spans="1:12" s="65" customFormat="1" ht="20.100000000000001" customHeight="1">
      <c r="A203" s="149"/>
      <c r="B203" s="135"/>
      <c r="C203" s="177"/>
      <c r="D203" s="350">
        <v>133340</v>
      </c>
      <c r="E203" s="351" t="s">
        <v>16</v>
      </c>
      <c r="F203" s="387">
        <v>1</v>
      </c>
      <c r="G203" s="351" t="s">
        <v>16</v>
      </c>
      <c r="H203" s="388">
        <v>1</v>
      </c>
      <c r="I203" s="353" t="s">
        <v>522</v>
      </c>
      <c r="J203" s="350">
        <f>SUM(D203*F203*H203)</f>
        <v>133340</v>
      </c>
      <c r="K203" s="347"/>
      <c r="L203" s="356" t="s">
        <v>515</v>
      </c>
    </row>
    <row r="204" spans="1:12" s="65" customFormat="1" ht="20.100000000000001" customHeight="1">
      <c r="A204" s="149"/>
      <c r="B204" s="135"/>
      <c r="C204" s="177"/>
      <c r="D204" s="366">
        <v>66670</v>
      </c>
      <c r="E204" s="351" t="s">
        <v>521</v>
      </c>
      <c r="F204" s="389">
        <v>1</v>
      </c>
      <c r="G204" s="351" t="s">
        <v>521</v>
      </c>
      <c r="H204" s="390">
        <v>1</v>
      </c>
      <c r="I204" s="391" t="s">
        <v>15</v>
      </c>
      <c r="J204" s="366">
        <f>SUM(D204*F204*H204)</f>
        <v>66670</v>
      </c>
      <c r="K204" s="347"/>
      <c r="L204" s="356" t="s">
        <v>515</v>
      </c>
    </row>
    <row r="205" spans="1:12" ht="20.100000000000001" customHeight="1">
      <c r="A205" s="146" t="s">
        <v>102</v>
      </c>
      <c r="B205" s="138">
        <f>SUM(B4:B204)</f>
        <v>764535030</v>
      </c>
      <c r="C205" s="557"/>
      <c r="D205" s="558"/>
      <c r="E205" s="558"/>
      <c r="F205" s="558"/>
      <c r="G205" s="558"/>
      <c r="H205" s="558"/>
      <c r="I205" s="558"/>
      <c r="J205" s="558"/>
      <c r="K205" s="200"/>
    </row>
    <row r="206" spans="1:12">
      <c r="A206" s="112"/>
    </row>
  </sheetData>
  <sheetProtection algorithmName="SHA-512" hashValue="MKYMiHuZqywbRBLgFW8Ys8s655hnNg+8cKDSsLDSf8JJi83URrWFaDCB/OydNJzgQ+N7u7TA0MbAHbUWOn5FMA==" saltValue="DszXBvn25uAtwNAp7WvemA==" spinCount="100000" sheet="1" objects="1" scenarios="1"/>
  <mergeCells count="3">
    <mergeCell ref="A1:K1"/>
    <mergeCell ref="C3:J3"/>
    <mergeCell ref="C205:J20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7"/>
  <sheetViews>
    <sheetView view="pageBreakPreview" zoomScale="115" zoomScaleNormal="115" zoomScaleSheetLayoutView="115" workbookViewId="0">
      <selection activeCell="D10" sqref="D10"/>
    </sheetView>
  </sheetViews>
  <sheetFormatPr defaultRowHeight="16.5"/>
  <cols>
    <col min="1" max="1" width="10.625" style="66" customWidth="1"/>
    <col min="2" max="2" width="15.625" style="66" customWidth="1"/>
    <col min="3" max="3" width="11.625" customWidth="1"/>
    <col min="4" max="4" width="22.625" customWidth="1"/>
    <col min="5" max="5" width="10.625" customWidth="1"/>
    <col min="6" max="6" width="8.625" customWidth="1"/>
    <col min="7" max="7" width="9" style="112"/>
  </cols>
  <sheetData>
    <row r="1" spans="1:7" ht="39.950000000000003" customHeight="1">
      <c r="A1" s="559" t="s">
        <v>26</v>
      </c>
      <c r="B1" s="559"/>
      <c r="C1" s="559"/>
      <c r="D1" s="559"/>
      <c r="E1" s="559"/>
      <c r="F1" s="559"/>
    </row>
    <row r="2" spans="1:7" ht="20.100000000000001" customHeight="1">
      <c r="A2" s="115"/>
      <c r="B2" s="115"/>
      <c r="C2" s="116"/>
      <c r="D2" s="117"/>
      <c r="E2" s="118"/>
      <c r="F2" s="115"/>
    </row>
    <row r="3" spans="1:7" ht="20.100000000000001" customHeight="1">
      <c r="A3" s="267" t="s">
        <v>9</v>
      </c>
      <c r="B3" s="267" t="s">
        <v>12</v>
      </c>
      <c r="C3" s="119" t="s">
        <v>6</v>
      </c>
      <c r="D3" s="560" t="s">
        <v>13</v>
      </c>
      <c r="E3" s="560"/>
      <c r="F3" s="267" t="s">
        <v>7</v>
      </c>
      <c r="G3" s="205"/>
    </row>
    <row r="4" spans="1:7" ht="20.100000000000001" customHeight="1">
      <c r="A4" s="120" t="s">
        <v>390</v>
      </c>
      <c r="B4" s="120" t="s">
        <v>124</v>
      </c>
      <c r="C4" s="140">
        <f>SUM(E4:E9)</f>
        <v>60877152</v>
      </c>
      <c r="D4" s="121" t="s">
        <v>378</v>
      </c>
      <c r="E4" s="122">
        <v>12974790</v>
      </c>
      <c r="F4" s="120"/>
      <c r="G4" s="205" t="s">
        <v>103</v>
      </c>
    </row>
    <row r="5" spans="1:7" ht="20.100000000000001" customHeight="1">
      <c r="A5" s="123"/>
      <c r="B5" s="123"/>
      <c r="C5" s="99"/>
      <c r="D5" s="128" t="s">
        <v>379</v>
      </c>
      <c r="E5" s="129">
        <v>648000</v>
      </c>
      <c r="F5" s="213"/>
      <c r="G5" s="205" t="s">
        <v>103</v>
      </c>
    </row>
    <row r="6" spans="1:7" ht="20.100000000000001" customHeight="1">
      <c r="A6" s="123"/>
      <c r="B6" s="123"/>
      <c r="C6" s="99"/>
      <c r="D6" s="128" t="s">
        <v>382</v>
      </c>
      <c r="E6" s="129">
        <v>602500</v>
      </c>
      <c r="F6" s="213"/>
      <c r="G6" s="205" t="s">
        <v>103</v>
      </c>
    </row>
    <row r="7" spans="1:7" ht="20.100000000000001" customHeight="1">
      <c r="A7" s="123"/>
      <c r="B7" s="123"/>
      <c r="C7" s="99"/>
      <c r="D7" s="128" t="s">
        <v>380</v>
      </c>
      <c r="E7" s="129">
        <v>18530452</v>
      </c>
      <c r="F7" s="213"/>
      <c r="G7" s="205" t="s">
        <v>103</v>
      </c>
    </row>
    <row r="8" spans="1:7" ht="20.100000000000001" customHeight="1">
      <c r="A8" s="123"/>
      <c r="B8" s="123"/>
      <c r="C8" s="99"/>
      <c r="D8" s="128" t="s">
        <v>381</v>
      </c>
      <c r="E8" s="129">
        <v>27521410</v>
      </c>
      <c r="F8" s="123"/>
      <c r="G8" s="205" t="s">
        <v>103</v>
      </c>
    </row>
    <row r="9" spans="1:7" ht="20.100000000000001" customHeight="1">
      <c r="A9" s="123"/>
      <c r="B9" s="124"/>
      <c r="C9" s="125"/>
      <c r="D9" s="126" t="s">
        <v>383</v>
      </c>
      <c r="E9" s="127">
        <v>600000</v>
      </c>
      <c r="F9" s="124"/>
      <c r="G9" s="205" t="s">
        <v>103</v>
      </c>
    </row>
    <row r="10" spans="1:7" ht="20.100000000000001" customHeight="1">
      <c r="A10" s="123"/>
      <c r="B10" s="120" t="s">
        <v>85</v>
      </c>
      <c r="C10" s="140">
        <f>SUM(E10:E10)</f>
        <v>3522870</v>
      </c>
      <c r="D10" s="121" t="s">
        <v>384</v>
      </c>
      <c r="E10" s="122">
        <v>3522870</v>
      </c>
      <c r="F10" s="120"/>
      <c r="G10" s="205" t="s">
        <v>103</v>
      </c>
    </row>
    <row r="11" spans="1:7" ht="20.100000000000001" customHeight="1">
      <c r="A11" s="123"/>
      <c r="B11" s="120" t="s">
        <v>86</v>
      </c>
      <c r="C11" s="140">
        <f>SUM(E11:E17)</f>
        <v>23211850</v>
      </c>
      <c r="D11" s="121" t="s">
        <v>87</v>
      </c>
      <c r="E11" s="122">
        <v>3734640</v>
      </c>
      <c r="F11" s="120"/>
      <c r="G11" s="205" t="s">
        <v>103</v>
      </c>
    </row>
    <row r="12" spans="1:7" ht="20.100000000000001" customHeight="1">
      <c r="A12" s="123"/>
      <c r="B12" s="123"/>
      <c r="C12" s="99"/>
      <c r="D12" s="128" t="s">
        <v>385</v>
      </c>
      <c r="E12" s="129">
        <v>2500000</v>
      </c>
      <c r="F12" s="123"/>
      <c r="G12" s="205" t="s">
        <v>103</v>
      </c>
    </row>
    <row r="13" spans="1:7" ht="20.100000000000001" customHeight="1">
      <c r="A13" s="123"/>
      <c r="B13" s="123"/>
      <c r="C13" s="99"/>
      <c r="D13" s="128" t="s">
        <v>386</v>
      </c>
      <c r="E13" s="129">
        <v>767160</v>
      </c>
      <c r="F13" s="123"/>
      <c r="G13" s="205" t="s">
        <v>103</v>
      </c>
    </row>
    <row r="14" spans="1:7" ht="20.100000000000001" customHeight="1">
      <c r="A14" s="123"/>
      <c r="B14" s="123"/>
      <c r="C14" s="99"/>
      <c r="D14" s="128" t="s">
        <v>387</v>
      </c>
      <c r="E14" s="129">
        <v>2247800</v>
      </c>
      <c r="F14" s="123"/>
      <c r="G14" s="205" t="s">
        <v>103</v>
      </c>
    </row>
    <row r="15" spans="1:7" ht="20.100000000000001" customHeight="1">
      <c r="A15" s="123"/>
      <c r="B15" s="123"/>
      <c r="C15" s="99"/>
      <c r="D15" s="128" t="s">
        <v>388</v>
      </c>
      <c r="E15" s="129">
        <v>10962250</v>
      </c>
      <c r="F15" s="123"/>
      <c r="G15" s="205" t="s">
        <v>103</v>
      </c>
    </row>
    <row r="16" spans="1:7" ht="20.100000000000001" customHeight="1">
      <c r="A16" s="123"/>
      <c r="B16" s="123"/>
      <c r="C16" s="99"/>
      <c r="D16" s="128" t="s">
        <v>27</v>
      </c>
      <c r="E16" s="129">
        <v>2000000</v>
      </c>
      <c r="F16" s="123"/>
      <c r="G16" s="205" t="s">
        <v>103</v>
      </c>
    </row>
    <row r="17" spans="1:7" ht="20.100000000000001" customHeight="1">
      <c r="A17" s="123"/>
      <c r="B17" s="124"/>
      <c r="C17" s="125"/>
      <c r="D17" s="126" t="s">
        <v>389</v>
      </c>
      <c r="E17" s="127">
        <v>1000000</v>
      </c>
      <c r="F17" s="124"/>
      <c r="G17" s="205" t="s">
        <v>103</v>
      </c>
    </row>
    <row r="18" spans="1:7" ht="20.100000000000001" customHeight="1">
      <c r="A18" s="120" t="s">
        <v>403</v>
      </c>
      <c r="B18" s="120" t="s">
        <v>391</v>
      </c>
      <c r="C18" s="140">
        <f>SUM(E18:E20)</f>
        <v>5122000</v>
      </c>
      <c r="D18" s="121" t="s">
        <v>392</v>
      </c>
      <c r="E18" s="122">
        <v>146000</v>
      </c>
      <c r="F18" s="120"/>
      <c r="G18" s="205" t="s">
        <v>103</v>
      </c>
    </row>
    <row r="19" spans="1:7" ht="20.100000000000001" customHeight="1">
      <c r="A19" s="123"/>
      <c r="B19" s="123"/>
      <c r="C19" s="99"/>
      <c r="D19" s="128" t="s">
        <v>393</v>
      </c>
      <c r="E19" s="129">
        <v>200000</v>
      </c>
      <c r="F19" s="123"/>
      <c r="G19" s="205" t="s">
        <v>103</v>
      </c>
    </row>
    <row r="20" spans="1:7" ht="20.100000000000001" customHeight="1">
      <c r="A20" s="123"/>
      <c r="B20" s="124"/>
      <c r="C20" s="125"/>
      <c r="D20" s="126" t="s">
        <v>394</v>
      </c>
      <c r="E20" s="127">
        <v>4776000</v>
      </c>
      <c r="F20" s="124"/>
      <c r="G20" s="205" t="s">
        <v>103</v>
      </c>
    </row>
    <row r="21" spans="1:7" ht="20.100000000000001" customHeight="1">
      <c r="A21" s="123"/>
      <c r="B21" s="120" t="s">
        <v>89</v>
      </c>
      <c r="C21" s="140">
        <f>SUM(E21:E22)</f>
        <v>4973800</v>
      </c>
      <c r="D21" s="121" t="s">
        <v>395</v>
      </c>
      <c r="E21" s="122">
        <v>3050000</v>
      </c>
      <c r="F21" s="120"/>
      <c r="G21" s="205" t="s">
        <v>103</v>
      </c>
    </row>
    <row r="22" spans="1:7" ht="20.100000000000001" customHeight="1">
      <c r="A22" s="123"/>
      <c r="B22" s="124"/>
      <c r="C22" s="125"/>
      <c r="D22" s="126" t="s">
        <v>396</v>
      </c>
      <c r="E22" s="127">
        <v>1923800</v>
      </c>
      <c r="F22" s="124"/>
      <c r="G22" s="205" t="s">
        <v>103</v>
      </c>
    </row>
    <row r="23" spans="1:7" ht="20.100000000000001" customHeight="1">
      <c r="A23" s="123"/>
      <c r="B23" s="120" t="s">
        <v>88</v>
      </c>
      <c r="C23" s="140">
        <f>SUM(E23:E24)</f>
        <v>3578000</v>
      </c>
      <c r="D23" s="121" t="s">
        <v>397</v>
      </c>
      <c r="E23" s="122">
        <v>2407000</v>
      </c>
      <c r="F23" s="120"/>
      <c r="G23" s="205" t="s">
        <v>103</v>
      </c>
    </row>
    <row r="24" spans="1:7" ht="20.100000000000001" customHeight="1">
      <c r="A24" s="123"/>
      <c r="B24" s="124"/>
      <c r="C24" s="125"/>
      <c r="D24" s="126" t="s">
        <v>398</v>
      </c>
      <c r="E24" s="127">
        <v>1171000</v>
      </c>
      <c r="F24" s="124"/>
      <c r="G24" s="205" t="s">
        <v>103</v>
      </c>
    </row>
    <row r="25" spans="1:7" ht="20.100000000000001" customHeight="1">
      <c r="A25" s="123"/>
      <c r="B25" s="103" t="s">
        <v>399</v>
      </c>
      <c r="C25" s="86">
        <f>SUM(E25)</f>
        <v>5284820</v>
      </c>
      <c r="D25" s="104" t="s">
        <v>400</v>
      </c>
      <c r="E25" s="105">
        <v>5284820</v>
      </c>
      <c r="F25" s="103"/>
      <c r="G25" s="205" t="s">
        <v>103</v>
      </c>
    </row>
    <row r="26" spans="1:7" ht="20.100000000000001" customHeight="1">
      <c r="A26" s="123"/>
      <c r="B26" s="103" t="s">
        <v>401</v>
      </c>
      <c r="C26" s="86">
        <f>SUM(E26)</f>
        <v>13876000</v>
      </c>
      <c r="D26" s="104" t="s">
        <v>402</v>
      </c>
      <c r="E26" s="105">
        <v>13876000</v>
      </c>
      <c r="F26" s="103"/>
      <c r="G26" s="205" t="s">
        <v>103</v>
      </c>
    </row>
    <row r="27" spans="1:7" ht="20.100000000000001" customHeight="1">
      <c r="A27" s="120" t="s">
        <v>404</v>
      </c>
      <c r="B27" s="103" t="s">
        <v>404</v>
      </c>
      <c r="C27" s="86">
        <f>SUM(E27)</f>
        <v>560000</v>
      </c>
      <c r="D27" s="104" t="s">
        <v>405</v>
      </c>
      <c r="E27" s="105">
        <v>560000</v>
      </c>
      <c r="F27" s="103"/>
      <c r="G27" s="205" t="s">
        <v>103</v>
      </c>
    </row>
    <row r="28" spans="1:7" ht="20.100000000000001" customHeight="1">
      <c r="A28" s="120" t="s">
        <v>407</v>
      </c>
      <c r="B28" s="123" t="s">
        <v>407</v>
      </c>
      <c r="C28" s="140">
        <f>SUM(E28:E29)</f>
        <v>3078400</v>
      </c>
      <c r="D28" s="128" t="s">
        <v>408</v>
      </c>
      <c r="E28" s="129">
        <v>678000</v>
      </c>
      <c r="F28" s="123"/>
      <c r="G28" s="205" t="s">
        <v>103</v>
      </c>
    </row>
    <row r="29" spans="1:7" ht="20.100000000000001" customHeight="1">
      <c r="A29" s="123"/>
      <c r="B29" s="123"/>
      <c r="C29" s="125"/>
      <c r="D29" s="128" t="s">
        <v>409</v>
      </c>
      <c r="E29" s="129">
        <v>2400400</v>
      </c>
      <c r="F29" s="123"/>
      <c r="G29" s="205" t="s">
        <v>103</v>
      </c>
    </row>
    <row r="30" spans="1:7" s="65" customFormat="1" ht="20.100000000000001" customHeight="1">
      <c r="A30" s="120" t="s">
        <v>406</v>
      </c>
      <c r="B30" s="120" t="s">
        <v>406</v>
      </c>
      <c r="C30" s="229">
        <f>SUM(E30:E32)</f>
        <v>7154540</v>
      </c>
      <c r="D30" s="411" t="s">
        <v>90</v>
      </c>
      <c r="E30" s="122">
        <v>2299000</v>
      </c>
      <c r="F30" s="120"/>
      <c r="G30" s="342" t="s">
        <v>451</v>
      </c>
    </row>
    <row r="31" spans="1:7" s="65" customFormat="1" ht="20.100000000000001" customHeight="1">
      <c r="A31" s="123"/>
      <c r="B31" s="123"/>
      <c r="C31" s="233"/>
      <c r="D31" s="412"/>
      <c r="E31" s="129">
        <v>560000</v>
      </c>
      <c r="F31" s="123"/>
      <c r="G31" s="375" t="s">
        <v>103</v>
      </c>
    </row>
    <row r="32" spans="1:7" s="65" customFormat="1" ht="20.100000000000001" customHeight="1">
      <c r="A32" s="123"/>
      <c r="B32" s="123"/>
      <c r="C32" s="233"/>
      <c r="D32" s="412" t="s">
        <v>523</v>
      </c>
      <c r="E32" s="129">
        <v>4295540</v>
      </c>
      <c r="F32" s="413"/>
      <c r="G32" s="342" t="s">
        <v>451</v>
      </c>
    </row>
    <row r="33" spans="1:7" ht="20.100000000000001" customHeight="1">
      <c r="A33" s="120" t="s">
        <v>524</v>
      </c>
      <c r="B33" s="120" t="s">
        <v>524</v>
      </c>
      <c r="C33" s="229">
        <f>SUM(E33:E35)</f>
        <v>14100000</v>
      </c>
      <c r="D33" s="414" t="s">
        <v>525</v>
      </c>
      <c r="E33" s="415">
        <v>8700000</v>
      </c>
      <c r="F33" s="122"/>
      <c r="G33" s="342" t="s">
        <v>451</v>
      </c>
    </row>
    <row r="34" spans="1:7" ht="20.100000000000001" customHeight="1">
      <c r="A34" s="123"/>
      <c r="B34" s="123"/>
      <c r="C34" s="233"/>
      <c r="D34" s="416" t="s">
        <v>526</v>
      </c>
      <c r="E34" s="417">
        <v>4590600</v>
      </c>
      <c r="F34" s="129"/>
      <c r="G34" s="342" t="s">
        <v>451</v>
      </c>
    </row>
    <row r="35" spans="1:7" ht="20.100000000000001" customHeight="1">
      <c r="A35" s="124"/>
      <c r="B35" s="124"/>
      <c r="C35" s="422"/>
      <c r="D35" s="423" t="s">
        <v>527</v>
      </c>
      <c r="E35" s="424">
        <v>809400</v>
      </c>
      <c r="F35" s="124"/>
      <c r="G35" s="342" t="s">
        <v>451</v>
      </c>
    </row>
    <row r="36" spans="1:7" ht="20.100000000000001" customHeight="1">
      <c r="A36" s="120" t="s">
        <v>129</v>
      </c>
      <c r="B36" s="120" t="s">
        <v>446</v>
      </c>
      <c r="C36" s="229">
        <f>SUM( E36:E58)</f>
        <v>2288613570</v>
      </c>
      <c r="D36" s="414" t="s">
        <v>528</v>
      </c>
      <c r="E36" s="415">
        <v>1890000</v>
      </c>
      <c r="F36" s="421"/>
      <c r="G36" s="342" t="s">
        <v>451</v>
      </c>
    </row>
    <row r="37" spans="1:7" ht="20.100000000000001" customHeight="1">
      <c r="A37" s="123"/>
      <c r="B37" s="123"/>
      <c r="C37" s="233"/>
      <c r="D37" s="416" t="s">
        <v>529</v>
      </c>
      <c r="E37" s="417">
        <v>148590380</v>
      </c>
      <c r="F37" s="418"/>
      <c r="G37" s="342" t="s">
        <v>451</v>
      </c>
    </row>
    <row r="38" spans="1:7" ht="20.100000000000001" customHeight="1">
      <c r="A38" s="123"/>
      <c r="B38" s="123"/>
      <c r="C38" s="233"/>
      <c r="D38" s="416" t="s">
        <v>530</v>
      </c>
      <c r="E38" s="417">
        <v>150987560</v>
      </c>
      <c r="F38" s="418"/>
      <c r="G38" s="342" t="s">
        <v>451</v>
      </c>
    </row>
    <row r="39" spans="1:7" ht="20.100000000000001" customHeight="1">
      <c r="A39" s="123"/>
      <c r="B39" s="123"/>
      <c r="C39" s="233"/>
      <c r="D39" s="416" t="s">
        <v>531</v>
      </c>
      <c r="E39" s="417">
        <v>900000</v>
      </c>
      <c r="F39" s="418"/>
      <c r="G39" s="342" t="s">
        <v>451</v>
      </c>
    </row>
    <row r="40" spans="1:7" ht="20.100000000000001" customHeight="1">
      <c r="A40" s="123"/>
      <c r="B40" s="123"/>
      <c r="C40" s="233"/>
      <c r="D40" s="416" t="s">
        <v>532</v>
      </c>
      <c r="E40" s="417">
        <v>25290000</v>
      </c>
      <c r="F40" s="418"/>
      <c r="G40" s="342" t="s">
        <v>451</v>
      </c>
    </row>
    <row r="41" spans="1:7" ht="20.100000000000001" customHeight="1">
      <c r="A41" s="123"/>
      <c r="B41" s="123"/>
      <c r="C41" s="233"/>
      <c r="D41" s="416" t="s">
        <v>533</v>
      </c>
      <c r="E41" s="417">
        <v>3600000</v>
      </c>
      <c r="F41" s="418"/>
      <c r="G41" s="342" t="s">
        <v>451</v>
      </c>
    </row>
    <row r="42" spans="1:7" ht="20.100000000000001" customHeight="1">
      <c r="A42" s="123"/>
      <c r="B42" s="123"/>
      <c r="C42" s="233"/>
      <c r="D42" s="416" t="s">
        <v>534</v>
      </c>
      <c r="E42" s="417">
        <v>2640000</v>
      </c>
      <c r="F42" s="418"/>
      <c r="G42" s="342" t="s">
        <v>451</v>
      </c>
    </row>
    <row r="43" spans="1:7" ht="20.100000000000001" customHeight="1">
      <c r="A43" s="123"/>
      <c r="B43" s="123"/>
      <c r="C43" s="233"/>
      <c r="D43" s="416" t="s">
        <v>535</v>
      </c>
      <c r="E43" s="417">
        <v>10600000</v>
      </c>
      <c r="F43" s="418"/>
      <c r="G43" s="342" t="s">
        <v>451</v>
      </c>
    </row>
    <row r="44" spans="1:7" ht="20.100000000000001" customHeight="1">
      <c r="A44" s="123"/>
      <c r="B44" s="123"/>
      <c r="C44" s="233"/>
      <c r="D44" s="419" t="s">
        <v>536</v>
      </c>
      <c r="E44" s="417">
        <v>2600000</v>
      </c>
      <c r="F44" s="418"/>
      <c r="G44" s="342" t="s">
        <v>451</v>
      </c>
    </row>
    <row r="45" spans="1:7" ht="20.100000000000001" customHeight="1">
      <c r="A45" s="123"/>
      <c r="B45" s="123"/>
      <c r="C45" s="233"/>
      <c r="D45" s="416" t="s">
        <v>537</v>
      </c>
      <c r="E45" s="417">
        <v>1518428830</v>
      </c>
      <c r="F45" s="418"/>
      <c r="G45" s="342" t="s">
        <v>451</v>
      </c>
    </row>
    <row r="46" spans="1:7" ht="20.100000000000001" customHeight="1">
      <c r="A46" s="123"/>
      <c r="B46" s="123"/>
      <c r="C46" s="233"/>
      <c r="D46" s="416" t="s">
        <v>538</v>
      </c>
      <c r="E46" s="417">
        <v>83600000</v>
      </c>
      <c r="F46" s="418"/>
      <c r="G46" s="342" t="s">
        <v>451</v>
      </c>
    </row>
    <row r="47" spans="1:7" ht="20.100000000000001" customHeight="1">
      <c r="A47" s="123"/>
      <c r="B47" s="123"/>
      <c r="C47" s="233"/>
      <c r="D47" s="416" t="s">
        <v>539</v>
      </c>
      <c r="E47" s="417">
        <v>1765950</v>
      </c>
      <c r="F47" s="418"/>
      <c r="G47" s="342" t="s">
        <v>451</v>
      </c>
    </row>
    <row r="48" spans="1:7" ht="20.100000000000001" customHeight="1">
      <c r="A48" s="123"/>
      <c r="B48" s="123"/>
      <c r="C48" s="233"/>
      <c r="D48" s="416" t="s">
        <v>540</v>
      </c>
      <c r="E48" s="417">
        <v>4707990</v>
      </c>
      <c r="F48" s="418"/>
      <c r="G48" s="342" t="s">
        <v>451</v>
      </c>
    </row>
    <row r="49" spans="1:7" ht="20.100000000000001" customHeight="1">
      <c r="A49" s="123"/>
      <c r="B49" s="123"/>
      <c r="C49" s="233"/>
      <c r="D49" s="416" t="s">
        <v>541</v>
      </c>
      <c r="E49" s="417">
        <v>1446000</v>
      </c>
      <c r="F49" s="418"/>
      <c r="G49" s="342" t="s">
        <v>451</v>
      </c>
    </row>
    <row r="50" spans="1:7" ht="20.100000000000001" customHeight="1">
      <c r="A50" s="123"/>
      <c r="B50" s="123"/>
      <c r="C50" s="233"/>
      <c r="D50" s="416" t="s">
        <v>542</v>
      </c>
      <c r="E50" s="417">
        <v>612000</v>
      </c>
      <c r="F50" s="418"/>
      <c r="G50" s="342" t="s">
        <v>451</v>
      </c>
    </row>
    <row r="51" spans="1:7" ht="20.100000000000001" customHeight="1">
      <c r="A51" s="123"/>
      <c r="B51" s="123"/>
      <c r="C51" s="233"/>
      <c r="D51" s="416" t="s">
        <v>543</v>
      </c>
      <c r="E51" s="417">
        <v>19927280</v>
      </c>
      <c r="F51" s="418"/>
      <c r="G51" s="342" t="s">
        <v>451</v>
      </c>
    </row>
    <row r="52" spans="1:7" ht="20.100000000000001" customHeight="1">
      <c r="A52" s="123"/>
      <c r="B52" s="123"/>
      <c r="C52" s="233"/>
      <c r="D52" s="416" t="s">
        <v>544</v>
      </c>
      <c r="E52" s="417">
        <v>204863970</v>
      </c>
      <c r="F52" s="418"/>
      <c r="G52" s="342" t="s">
        <v>451</v>
      </c>
    </row>
    <row r="53" spans="1:7" ht="20.100000000000001" customHeight="1">
      <c r="A53" s="123"/>
      <c r="B53" s="123"/>
      <c r="C53" s="233"/>
      <c r="D53" s="416" t="s">
        <v>545</v>
      </c>
      <c r="E53" s="417">
        <v>2541000</v>
      </c>
      <c r="F53" s="418"/>
      <c r="G53" s="342" t="s">
        <v>451</v>
      </c>
    </row>
    <row r="54" spans="1:7" ht="20.100000000000001" customHeight="1">
      <c r="A54" s="123"/>
      <c r="B54" s="123"/>
      <c r="C54" s="233"/>
      <c r="D54" s="416" t="s">
        <v>546</v>
      </c>
      <c r="E54" s="417">
        <v>55511500</v>
      </c>
      <c r="F54" s="418"/>
      <c r="G54" s="342" t="s">
        <v>451</v>
      </c>
    </row>
    <row r="55" spans="1:7" ht="20.100000000000001" customHeight="1">
      <c r="A55" s="123"/>
      <c r="B55" s="123"/>
      <c r="C55" s="233"/>
      <c r="D55" s="416" t="s">
        <v>547</v>
      </c>
      <c r="E55" s="417">
        <v>19851500</v>
      </c>
      <c r="F55" s="418"/>
      <c r="G55" s="342" t="s">
        <v>451</v>
      </c>
    </row>
    <row r="56" spans="1:7" ht="20.100000000000001" customHeight="1">
      <c r="A56" s="123"/>
      <c r="B56" s="123"/>
      <c r="C56" s="233"/>
      <c r="D56" s="416" t="s">
        <v>548</v>
      </c>
      <c r="E56" s="417">
        <v>6024900</v>
      </c>
      <c r="F56" s="418"/>
      <c r="G56" s="342" t="s">
        <v>451</v>
      </c>
    </row>
    <row r="57" spans="1:7" ht="20.100000000000001" customHeight="1">
      <c r="A57" s="123"/>
      <c r="B57" s="123"/>
      <c r="C57" s="233"/>
      <c r="D57" s="416" t="s">
        <v>549</v>
      </c>
      <c r="E57" s="417">
        <v>22210710</v>
      </c>
      <c r="F57" s="418"/>
      <c r="G57" s="342" t="s">
        <v>451</v>
      </c>
    </row>
    <row r="58" spans="1:7" ht="20.100000000000001" customHeight="1">
      <c r="A58" s="123"/>
      <c r="B58" s="123"/>
      <c r="C58" s="233"/>
      <c r="D58" s="416" t="s">
        <v>550</v>
      </c>
      <c r="E58" s="417">
        <v>24000</v>
      </c>
      <c r="F58" s="418"/>
      <c r="G58" s="342" t="s">
        <v>451</v>
      </c>
    </row>
    <row r="59" spans="1:7" ht="20.100000000000001" customHeight="1">
      <c r="A59" s="123"/>
      <c r="B59" s="120" t="s">
        <v>447</v>
      </c>
      <c r="C59" s="140">
        <f>SUM( E59:E73)</f>
        <v>167876986</v>
      </c>
      <c r="D59" s="420" t="s">
        <v>551</v>
      </c>
      <c r="E59" s="415">
        <v>2536400</v>
      </c>
      <c r="F59" s="421"/>
      <c r="G59" s="342" t="s">
        <v>451</v>
      </c>
    </row>
    <row r="60" spans="1:7" ht="20.100000000000001" customHeight="1">
      <c r="A60" s="123"/>
      <c r="B60" s="123"/>
      <c r="C60" s="233"/>
      <c r="D60" s="416" t="s">
        <v>552</v>
      </c>
      <c r="E60" s="417">
        <v>800000</v>
      </c>
      <c r="F60" s="418"/>
      <c r="G60" s="342" t="s">
        <v>451</v>
      </c>
    </row>
    <row r="61" spans="1:7" ht="20.100000000000001" customHeight="1">
      <c r="A61" s="123"/>
      <c r="B61" s="123"/>
      <c r="C61" s="233"/>
      <c r="D61" s="416" t="s">
        <v>553</v>
      </c>
      <c r="E61" s="417">
        <v>6313900</v>
      </c>
      <c r="F61" s="418"/>
      <c r="G61" s="342" t="s">
        <v>451</v>
      </c>
    </row>
    <row r="62" spans="1:7" ht="20.100000000000001" customHeight="1">
      <c r="A62" s="123"/>
      <c r="B62" s="123"/>
      <c r="C62" s="233"/>
      <c r="D62" s="416" t="s">
        <v>554</v>
      </c>
      <c r="E62" s="417">
        <v>13958956</v>
      </c>
      <c r="F62" s="418"/>
      <c r="G62" s="342" t="s">
        <v>451</v>
      </c>
    </row>
    <row r="63" spans="1:7" ht="20.100000000000001" customHeight="1">
      <c r="A63" s="123"/>
      <c r="B63" s="123"/>
      <c r="C63" s="233"/>
      <c r="D63" s="416" t="s">
        <v>555</v>
      </c>
      <c r="E63" s="417">
        <v>1108200</v>
      </c>
      <c r="F63" s="418"/>
      <c r="G63" s="342" t="s">
        <v>451</v>
      </c>
    </row>
    <row r="64" spans="1:7" ht="20.100000000000001" customHeight="1">
      <c r="A64" s="123"/>
      <c r="B64" s="123"/>
      <c r="C64" s="233"/>
      <c r="D64" s="416" t="s">
        <v>556</v>
      </c>
      <c r="E64" s="417">
        <v>93658240</v>
      </c>
      <c r="F64" s="418"/>
      <c r="G64" s="342" t="s">
        <v>451</v>
      </c>
    </row>
    <row r="65" spans="1:7" ht="20.100000000000001" customHeight="1">
      <c r="A65" s="123"/>
      <c r="B65" s="123"/>
      <c r="C65" s="233"/>
      <c r="D65" s="416" t="s">
        <v>557</v>
      </c>
      <c r="E65" s="417">
        <v>12127190</v>
      </c>
      <c r="F65" s="418"/>
      <c r="G65" s="342" t="s">
        <v>451</v>
      </c>
    </row>
    <row r="66" spans="1:7" ht="20.100000000000001" customHeight="1">
      <c r="A66" s="123"/>
      <c r="B66" s="123"/>
      <c r="C66" s="233"/>
      <c r="D66" s="416" t="s">
        <v>558</v>
      </c>
      <c r="E66" s="417">
        <v>12362330</v>
      </c>
      <c r="F66" s="418"/>
      <c r="G66" s="342" t="s">
        <v>451</v>
      </c>
    </row>
    <row r="67" spans="1:7" ht="20.100000000000001" customHeight="1">
      <c r="A67" s="123"/>
      <c r="B67" s="123"/>
      <c r="C67" s="233"/>
      <c r="D67" s="416" t="s">
        <v>559</v>
      </c>
      <c r="E67" s="417">
        <v>2123130</v>
      </c>
      <c r="F67" s="418"/>
      <c r="G67" s="342" t="s">
        <v>451</v>
      </c>
    </row>
    <row r="68" spans="1:7" ht="20.100000000000001" customHeight="1">
      <c r="A68" s="123"/>
      <c r="B68" s="123"/>
      <c r="C68" s="233"/>
      <c r="D68" s="416" t="s">
        <v>560</v>
      </c>
      <c r="E68" s="417">
        <v>5894360</v>
      </c>
      <c r="F68" s="418"/>
      <c r="G68" s="342" t="s">
        <v>451</v>
      </c>
    </row>
    <row r="69" spans="1:7" ht="20.100000000000001" customHeight="1">
      <c r="A69" s="123"/>
      <c r="B69" s="123"/>
      <c r="C69" s="233"/>
      <c r="D69" s="416" t="s">
        <v>561</v>
      </c>
      <c r="E69" s="417">
        <v>4157980</v>
      </c>
      <c r="F69" s="418"/>
      <c r="G69" s="342" t="s">
        <v>451</v>
      </c>
    </row>
    <row r="70" spans="1:7" ht="20.100000000000001" customHeight="1">
      <c r="A70" s="124"/>
      <c r="B70" s="124"/>
      <c r="C70" s="422"/>
      <c r="D70" s="423" t="s">
        <v>562</v>
      </c>
      <c r="E70" s="424">
        <v>11019630</v>
      </c>
      <c r="F70" s="413"/>
      <c r="G70" s="342" t="s">
        <v>451</v>
      </c>
    </row>
    <row r="71" spans="1:7" ht="20.100000000000001" customHeight="1">
      <c r="A71" s="120"/>
      <c r="B71" s="120"/>
      <c r="C71" s="229"/>
      <c r="D71" s="414" t="s">
        <v>563</v>
      </c>
      <c r="E71" s="415">
        <v>360000</v>
      </c>
      <c r="F71" s="421"/>
      <c r="G71" s="342" t="s">
        <v>451</v>
      </c>
    </row>
    <row r="72" spans="1:7" ht="20.100000000000001" customHeight="1">
      <c r="A72" s="123"/>
      <c r="B72" s="123"/>
      <c r="C72" s="233"/>
      <c r="D72" s="416" t="s">
        <v>564</v>
      </c>
      <c r="E72" s="417">
        <v>480000</v>
      </c>
      <c r="F72" s="418"/>
      <c r="G72" s="342" t="s">
        <v>451</v>
      </c>
    </row>
    <row r="73" spans="1:7" ht="20.100000000000001" customHeight="1">
      <c r="A73" s="123"/>
      <c r="B73" s="123"/>
      <c r="C73" s="233"/>
      <c r="D73" s="416" t="s">
        <v>565</v>
      </c>
      <c r="E73" s="417">
        <v>976670</v>
      </c>
      <c r="F73" s="418"/>
      <c r="G73" s="342" t="s">
        <v>451</v>
      </c>
    </row>
    <row r="74" spans="1:7" ht="20.100000000000001" customHeight="1">
      <c r="A74" s="560" t="s">
        <v>8</v>
      </c>
      <c r="B74" s="560"/>
      <c r="C74" s="130">
        <f>SUM(C4:C73)</f>
        <v>2601829988</v>
      </c>
      <c r="D74" s="73"/>
      <c r="E74" s="72"/>
      <c r="F74" s="74"/>
      <c r="G74" s="205"/>
    </row>
    <row r="75" spans="1:7">
      <c r="G75" s="205"/>
    </row>
    <row r="76" spans="1:7">
      <c r="G76" s="205"/>
    </row>
    <row r="77" spans="1:7">
      <c r="G77" s="205"/>
    </row>
    <row r="78" spans="1:7">
      <c r="G78" s="205"/>
    </row>
    <row r="79" spans="1:7">
      <c r="G79" s="205"/>
    </row>
    <row r="80" spans="1:7">
      <c r="G80" s="220"/>
    </row>
    <row r="81" spans="7:7">
      <c r="G81" s="220"/>
    </row>
    <row r="82" spans="7:7">
      <c r="G82" s="221"/>
    </row>
    <row r="83" spans="7:7">
      <c r="G83" s="221"/>
    </row>
    <row r="84" spans="7:7">
      <c r="G84" s="220"/>
    </row>
    <row r="85" spans="7:7">
      <c r="G85" s="220"/>
    </row>
    <row r="86" spans="7:7">
      <c r="G86" s="220"/>
    </row>
    <row r="87" spans="7:7">
      <c r="G87" s="220"/>
    </row>
  </sheetData>
  <sheetProtection algorithmName="SHA-512" hashValue="JsO1s+V5L9ZCLt+cSVGlIv2H0lQCc05ygmC5I+nTSLK58SeyjtwtuuFyBIeegB9ZwIkz3ebASTt3WCWHctITFQ==" saltValue="0yFQXsrEg24JIOdQw2K9sQ==" spinCount="100000" sheet="1" objects="1" scenarios="1"/>
  <mergeCells count="3">
    <mergeCell ref="A1:F1"/>
    <mergeCell ref="D3:E3"/>
    <mergeCell ref="A74:B7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80"/>
  <sheetViews>
    <sheetView view="pageBreakPreview" zoomScale="115" zoomScaleNormal="115" zoomScaleSheetLayoutView="115" workbookViewId="0">
      <selection activeCell="D10" sqref="D10"/>
    </sheetView>
  </sheetViews>
  <sheetFormatPr defaultRowHeight="16.5"/>
  <cols>
    <col min="1" max="1" width="10.625" style="112" customWidth="1"/>
    <col min="2" max="2" width="15.625" style="113" customWidth="1"/>
    <col min="3" max="3" width="10.625" style="113" customWidth="1"/>
    <col min="4" max="4" width="22.625" style="113" customWidth="1"/>
    <col min="5" max="5" width="10.625" style="114" customWidth="1"/>
    <col min="6" max="6" width="9.625" style="113" customWidth="1"/>
    <col min="7" max="7" width="9.5" style="429" bestFit="1" customWidth="1"/>
  </cols>
  <sheetData>
    <row r="1" spans="1:8" ht="39.950000000000003" customHeight="1">
      <c r="A1" s="561" t="s">
        <v>28</v>
      </c>
      <c r="B1" s="561"/>
      <c r="C1" s="561"/>
      <c r="D1" s="561"/>
      <c r="E1" s="561"/>
      <c r="F1" s="561"/>
    </row>
    <row r="2" spans="1:8" ht="20.100000000000001" customHeight="1">
      <c r="A2" s="106"/>
      <c r="B2" s="106"/>
      <c r="C2" s="107"/>
      <c r="D2" s="107"/>
      <c r="E2" s="108"/>
      <c r="F2" s="106"/>
    </row>
    <row r="3" spans="1:8" ht="20.100000000000001" customHeight="1">
      <c r="A3" s="268" t="s">
        <v>9</v>
      </c>
      <c r="B3" s="268" t="s">
        <v>12</v>
      </c>
      <c r="C3" s="109" t="s">
        <v>6</v>
      </c>
      <c r="D3" s="562" t="s">
        <v>13</v>
      </c>
      <c r="E3" s="563"/>
      <c r="F3" s="268" t="s">
        <v>7</v>
      </c>
    </row>
    <row r="4" spans="1:8" ht="20.100000000000001" customHeight="1">
      <c r="A4" s="88" t="s">
        <v>29</v>
      </c>
      <c r="B4" s="131" t="s">
        <v>30</v>
      </c>
      <c r="C4" s="140">
        <f>SUM(E4:E5)</f>
        <v>3343510</v>
      </c>
      <c r="D4" s="132" t="s">
        <v>437</v>
      </c>
      <c r="E4" s="133">
        <v>2189110</v>
      </c>
      <c r="F4" s="88"/>
      <c r="G4" s="430" t="s">
        <v>103</v>
      </c>
    </row>
    <row r="5" spans="1:8" ht="20.100000000000001" customHeight="1">
      <c r="A5" s="91"/>
      <c r="B5" s="425"/>
      <c r="C5" s="99"/>
      <c r="D5" s="426"/>
      <c r="E5" s="427">
        <v>1154400</v>
      </c>
      <c r="F5" s="91"/>
      <c r="G5" s="342" t="s">
        <v>451</v>
      </c>
    </row>
    <row r="6" spans="1:8" s="65" customFormat="1" ht="20.100000000000001" customHeight="1">
      <c r="A6" s="91"/>
      <c r="B6" s="88" t="s">
        <v>31</v>
      </c>
      <c r="C6" s="140">
        <f>SUM(E6:E8)</f>
        <v>4741280</v>
      </c>
      <c r="D6" s="89" t="s">
        <v>32</v>
      </c>
      <c r="E6" s="90">
        <v>1413830</v>
      </c>
      <c r="F6" s="88"/>
      <c r="G6" s="430" t="s">
        <v>103</v>
      </c>
    </row>
    <row r="7" spans="1:8" s="65" customFormat="1" ht="20.100000000000001" customHeight="1">
      <c r="A7" s="91"/>
      <c r="B7" s="91"/>
      <c r="C7" s="99"/>
      <c r="D7" s="93" t="s">
        <v>33</v>
      </c>
      <c r="E7" s="94">
        <v>3277750</v>
      </c>
      <c r="F7" s="91"/>
      <c r="G7" s="430" t="s">
        <v>103</v>
      </c>
    </row>
    <row r="8" spans="1:8" s="65" customFormat="1" ht="20.100000000000001" customHeight="1">
      <c r="A8" s="91"/>
      <c r="B8" s="91"/>
      <c r="C8" s="92"/>
      <c r="D8" s="93"/>
      <c r="E8" s="428">
        <v>49700</v>
      </c>
      <c r="F8" s="95"/>
      <c r="G8" s="342" t="s">
        <v>451</v>
      </c>
    </row>
    <row r="9" spans="1:8" ht="20.100000000000001" customHeight="1">
      <c r="A9" s="88" t="s">
        <v>34</v>
      </c>
      <c r="B9" s="88" t="s">
        <v>35</v>
      </c>
      <c r="C9" s="140">
        <f>SUM(E9:E11)</f>
        <v>22108000</v>
      </c>
      <c r="D9" s="89" t="s">
        <v>410</v>
      </c>
      <c r="E9" s="90">
        <v>10690000</v>
      </c>
      <c r="F9" s="88"/>
      <c r="G9" s="431" t="s">
        <v>103</v>
      </c>
    </row>
    <row r="10" spans="1:8" ht="20.100000000000001" customHeight="1">
      <c r="A10" s="91"/>
      <c r="B10" s="91"/>
      <c r="C10" s="99"/>
      <c r="D10" s="93"/>
      <c r="E10" s="94">
        <v>1170000</v>
      </c>
      <c r="F10" s="91"/>
      <c r="G10" s="342" t="s">
        <v>451</v>
      </c>
    </row>
    <row r="11" spans="1:8" ht="20.100000000000001" customHeight="1">
      <c r="A11" s="91"/>
      <c r="B11" s="91"/>
      <c r="C11" s="92"/>
      <c r="D11" s="93" t="s">
        <v>36</v>
      </c>
      <c r="E11" s="94">
        <v>10248000</v>
      </c>
      <c r="F11" s="91"/>
      <c r="G11" s="431" t="s">
        <v>103</v>
      </c>
    </row>
    <row r="12" spans="1:8" ht="20.100000000000001" customHeight="1">
      <c r="A12" s="91"/>
      <c r="B12" s="88" t="s">
        <v>37</v>
      </c>
      <c r="C12" s="140">
        <f>SUM(E12:E28)</f>
        <v>29489265</v>
      </c>
      <c r="D12" s="89" t="s">
        <v>38</v>
      </c>
      <c r="E12" s="90">
        <v>12750244</v>
      </c>
      <c r="F12" s="88"/>
      <c r="G12" s="431" t="s">
        <v>103</v>
      </c>
      <c r="H12" s="65"/>
    </row>
    <row r="13" spans="1:8" ht="20.100000000000001" customHeight="1">
      <c r="A13" s="91"/>
      <c r="B13" s="91"/>
      <c r="C13" s="99"/>
      <c r="D13" s="93"/>
      <c r="E13" s="94">
        <v>773232</v>
      </c>
      <c r="F13" s="91"/>
      <c r="G13" s="342" t="s">
        <v>451</v>
      </c>
      <c r="H13" s="65"/>
    </row>
    <row r="14" spans="1:8" ht="20.100000000000001" customHeight="1">
      <c r="A14" s="91"/>
      <c r="B14" s="91"/>
      <c r="C14" s="99"/>
      <c r="D14" s="93" t="s">
        <v>39</v>
      </c>
      <c r="E14" s="94">
        <v>295900</v>
      </c>
      <c r="F14" s="91"/>
      <c r="G14" s="431" t="s">
        <v>103</v>
      </c>
      <c r="H14" s="65"/>
    </row>
    <row r="15" spans="1:8" ht="20.100000000000001" customHeight="1">
      <c r="A15" s="91"/>
      <c r="B15" s="91"/>
      <c r="C15" s="92"/>
      <c r="D15" s="93" t="s">
        <v>40</v>
      </c>
      <c r="E15" s="94">
        <v>1210000</v>
      </c>
      <c r="F15" s="91"/>
      <c r="G15" s="431" t="s">
        <v>103</v>
      </c>
      <c r="H15" s="65"/>
    </row>
    <row r="16" spans="1:8" ht="20.100000000000001" customHeight="1">
      <c r="A16" s="91"/>
      <c r="B16" s="91"/>
      <c r="C16" s="92"/>
      <c r="D16" s="93"/>
      <c r="E16" s="94">
        <v>18000</v>
      </c>
      <c r="F16" s="91"/>
      <c r="G16" s="342" t="s">
        <v>451</v>
      </c>
      <c r="H16" s="65"/>
    </row>
    <row r="17" spans="1:8" ht="20.100000000000001" customHeight="1">
      <c r="A17" s="91"/>
      <c r="B17" s="91"/>
      <c r="C17" s="92"/>
      <c r="D17" s="93" t="s">
        <v>41</v>
      </c>
      <c r="E17" s="94">
        <v>891000</v>
      </c>
      <c r="F17" s="91"/>
      <c r="G17" s="431" t="s">
        <v>103</v>
      </c>
      <c r="H17" s="65"/>
    </row>
    <row r="18" spans="1:8" ht="20.100000000000001" customHeight="1">
      <c r="A18" s="91"/>
      <c r="B18" s="91"/>
      <c r="C18" s="92"/>
      <c r="D18" s="93" t="s">
        <v>412</v>
      </c>
      <c r="E18" s="94">
        <v>646800</v>
      </c>
      <c r="F18" s="91"/>
      <c r="G18" s="431" t="s">
        <v>103</v>
      </c>
      <c r="H18" s="65"/>
    </row>
    <row r="19" spans="1:8" ht="20.100000000000001" customHeight="1">
      <c r="A19" s="91"/>
      <c r="B19" s="91"/>
      <c r="C19" s="92"/>
      <c r="D19" s="93" t="s">
        <v>80</v>
      </c>
      <c r="E19" s="94">
        <v>1441000</v>
      </c>
      <c r="F19" s="91"/>
      <c r="G19" s="431" t="s">
        <v>103</v>
      </c>
      <c r="H19" s="65"/>
    </row>
    <row r="20" spans="1:8" ht="20.100000000000001" customHeight="1">
      <c r="A20" s="91"/>
      <c r="B20" s="91"/>
      <c r="C20" s="92"/>
      <c r="D20" s="93"/>
      <c r="E20" s="94">
        <v>554100</v>
      </c>
      <c r="F20" s="91"/>
      <c r="G20" s="342" t="s">
        <v>451</v>
      </c>
      <c r="H20" s="65"/>
    </row>
    <row r="21" spans="1:8" ht="20.100000000000001" customHeight="1">
      <c r="A21" s="91"/>
      <c r="B21" s="91"/>
      <c r="C21" s="92"/>
      <c r="D21" s="93" t="s">
        <v>81</v>
      </c>
      <c r="E21" s="94">
        <v>2904000</v>
      </c>
      <c r="F21" s="91"/>
      <c r="G21" s="431" t="s">
        <v>103</v>
      </c>
      <c r="H21" s="65"/>
    </row>
    <row r="22" spans="1:8" ht="20.100000000000001" customHeight="1">
      <c r="A22" s="91"/>
      <c r="B22" s="91"/>
      <c r="C22" s="92"/>
      <c r="D22" s="93" t="s">
        <v>411</v>
      </c>
      <c r="E22" s="94">
        <v>1354800</v>
      </c>
      <c r="F22" s="91"/>
      <c r="G22" s="431" t="s">
        <v>103</v>
      </c>
      <c r="H22" s="65"/>
    </row>
    <row r="23" spans="1:8" ht="20.100000000000001" customHeight="1">
      <c r="A23" s="91"/>
      <c r="B23" s="91"/>
      <c r="C23" s="92"/>
      <c r="D23" s="93" t="s">
        <v>83</v>
      </c>
      <c r="E23" s="94">
        <v>3384460</v>
      </c>
      <c r="F23" s="91"/>
      <c r="G23" s="431" t="s">
        <v>103</v>
      </c>
      <c r="H23" s="65"/>
    </row>
    <row r="24" spans="1:8" ht="20.100000000000001" customHeight="1">
      <c r="A24" s="91"/>
      <c r="B24" s="91"/>
      <c r="C24" s="92"/>
      <c r="D24" s="93" t="s">
        <v>43</v>
      </c>
      <c r="E24" s="94">
        <v>12600</v>
      </c>
      <c r="F24" s="91"/>
      <c r="G24" s="431" t="s">
        <v>103</v>
      </c>
      <c r="H24" s="65"/>
    </row>
    <row r="25" spans="1:8" ht="20.100000000000001" customHeight="1">
      <c r="A25" s="91"/>
      <c r="B25" s="91"/>
      <c r="C25" s="92"/>
      <c r="D25" s="93" t="s">
        <v>42</v>
      </c>
      <c r="E25" s="94">
        <v>1185581</v>
      </c>
      <c r="F25" s="91"/>
      <c r="G25" s="431" t="s">
        <v>103</v>
      </c>
      <c r="H25" s="65"/>
    </row>
    <row r="26" spans="1:8" ht="20.100000000000001" customHeight="1">
      <c r="A26" s="91"/>
      <c r="B26" s="91"/>
      <c r="C26" s="92"/>
      <c r="D26" s="93"/>
      <c r="E26" s="94">
        <v>63048</v>
      </c>
      <c r="F26" s="91"/>
      <c r="G26" s="342" t="s">
        <v>451</v>
      </c>
      <c r="H26" s="65"/>
    </row>
    <row r="27" spans="1:8" ht="20.100000000000001" customHeight="1">
      <c r="A27" s="91"/>
      <c r="B27" s="91"/>
      <c r="C27" s="92"/>
      <c r="D27" s="93" t="s">
        <v>44</v>
      </c>
      <c r="E27" s="94">
        <v>2000100</v>
      </c>
      <c r="F27" s="91"/>
      <c r="G27" s="431" t="s">
        <v>103</v>
      </c>
      <c r="H27" s="65"/>
    </row>
    <row r="28" spans="1:8" ht="20.100000000000001" customHeight="1">
      <c r="A28" s="91"/>
      <c r="B28" s="91"/>
      <c r="C28" s="92"/>
      <c r="D28" s="93" t="s">
        <v>44</v>
      </c>
      <c r="E28" s="94">
        <v>4400</v>
      </c>
      <c r="F28" s="91"/>
      <c r="G28" s="342" t="s">
        <v>451</v>
      </c>
      <c r="H28" s="65"/>
    </row>
    <row r="29" spans="1:8" ht="20.100000000000001" customHeight="1">
      <c r="A29" s="91"/>
      <c r="B29" s="88" t="s">
        <v>45</v>
      </c>
      <c r="C29" s="140">
        <f>SUM(E29:E34)</f>
        <v>8505945</v>
      </c>
      <c r="D29" s="89" t="s">
        <v>46</v>
      </c>
      <c r="E29" s="90">
        <v>347070</v>
      </c>
      <c r="F29" s="88"/>
      <c r="G29" s="431" t="s">
        <v>103</v>
      </c>
    </row>
    <row r="30" spans="1:8" ht="20.100000000000001" customHeight="1">
      <c r="A30" s="91"/>
      <c r="B30" s="91"/>
      <c r="C30" s="99"/>
      <c r="D30" s="93" t="s">
        <v>82</v>
      </c>
      <c r="E30" s="94">
        <v>1562635</v>
      </c>
      <c r="F30" s="91"/>
      <c r="G30" s="431" t="s">
        <v>103</v>
      </c>
    </row>
    <row r="31" spans="1:8" ht="20.100000000000001" customHeight="1">
      <c r="A31" s="91"/>
      <c r="B31" s="91"/>
      <c r="C31" s="99"/>
      <c r="D31" s="93"/>
      <c r="E31" s="94">
        <v>123430</v>
      </c>
      <c r="F31" s="91"/>
      <c r="G31" s="342" t="s">
        <v>451</v>
      </c>
    </row>
    <row r="32" spans="1:8" ht="20.100000000000001" customHeight="1">
      <c r="A32" s="91"/>
      <c r="B32" s="91"/>
      <c r="C32" s="99"/>
      <c r="D32" s="93" t="s">
        <v>566</v>
      </c>
      <c r="E32" s="94">
        <v>198000</v>
      </c>
      <c r="F32" s="91"/>
      <c r="G32" s="342" t="s">
        <v>451</v>
      </c>
    </row>
    <row r="33" spans="1:7" ht="20.100000000000001" customHeight="1">
      <c r="A33" s="91"/>
      <c r="B33" s="91"/>
      <c r="C33" s="99"/>
      <c r="D33" s="93" t="s">
        <v>47</v>
      </c>
      <c r="E33" s="94">
        <v>3561810</v>
      </c>
      <c r="F33" s="91"/>
      <c r="G33" s="431" t="s">
        <v>103</v>
      </c>
    </row>
    <row r="34" spans="1:7" ht="20.100000000000001" customHeight="1">
      <c r="A34" s="91"/>
      <c r="B34" s="91"/>
      <c r="C34" s="99"/>
      <c r="D34" s="93" t="s">
        <v>48</v>
      </c>
      <c r="E34" s="94">
        <v>2713000</v>
      </c>
      <c r="F34" s="91"/>
      <c r="G34" s="431" t="s">
        <v>103</v>
      </c>
    </row>
    <row r="35" spans="1:7" ht="20.100000000000001" customHeight="1">
      <c r="A35" s="95"/>
      <c r="B35" s="110" t="s">
        <v>49</v>
      </c>
      <c r="C35" s="86">
        <f>SUM(E35:E43)</f>
        <v>2242370</v>
      </c>
      <c r="D35" s="439" t="s">
        <v>413</v>
      </c>
      <c r="E35" s="434">
        <v>617700</v>
      </c>
      <c r="F35" s="110"/>
      <c r="G35" s="431" t="s">
        <v>103</v>
      </c>
    </row>
    <row r="36" spans="1:7" ht="20.100000000000001" customHeight="1">
      <c r="A36" s="88"/>
      <c r="B36" s="88"/>
      <c r="C36" s="140"/>
      <c r="D36" s="89"/>
      <c r="E36" s="90">
        <v>68600</v>
      </c>
      <c r="F36" s="88"/>
      <c r="G36" s="342" t="s">
        <v>451</v>
      </c>
    </row>
    <row r="37" spans="1:7" ht="20.100000000000001" customHeight="1">
      <c r="A37" s="91"/>
      <c r="B37" s="91"/>
      <c r="C37" s="99"/>
      <c r="D37" s="93" t="s">
        <v>567</v>
      </c>
      <c r="E37" s="94">
        <v>20400</v>
      </c>
      <c r="F37" s="91"/>
      <c r="G37" s="342" t="s">
        <v>451</v>
      </c>
    </row>
    <row r="38" spans="1:7" ht="20.100000000000001" customHeight="1">
      <c r="A38" s="91"/>
      <c r="B38" s="91"/>
      <c r="C38" s="92"/>
      <c r="D38" s="93" t="s">
        <v>414</v>
      </c>
      <c r="E38" s="94">
        <v>158460</v>
      </c>
      <c r="F38" s="91"/>
      <c r="G38" s="431" t="s">
        <v>103</v>
      </c>
    </row>
    <row r="39" spans="1:7" ht="20.100000000000001" customHeight="1">
      <c r="A39" s="91"/>
      <c r="B39" s="91"/>
      <c r="C39" s="92"/>
      <c r="D39" s="93"/>
      <c r="E39" s="94">
        <v>64680</v>
      </c>
      <c r="F39" s="91"/>
      <c r="G39" s="342" t="s">
        <v>451</v>
      </c>
    </row>
    <row r="40" spans="1:7" ht="20.100000000000001" customHeight="1">
      <c r="A40" s="91"/>
      <c r="B40" s="91"/>
      <c r="C40" s="92"/>
      <c r="D40" s="93" t="s">
        <v>50</v>
      </c>
      <c r="E40" s="94">
        <v>42180</v>
      </c>
      <c r="F40" s="91"/>
      <c r="G40" s="431" t="s">
        <v>103</v>
      </c>
    </row>
    <row r="41" spans="1:7" ht="20.100000000000001" customHeight="1">
      <c r="A41" s="91"/>
      <c r="B41" s="91"/>
      <c r="C41" s="92"/>
      <c r="D41" s="93" t="s">
        <v>51</v>
      </c>
      <c r="E41" s="94">
        <v>848600</v>
      </c>
      <c r="F41" s="91"/>
      <c r="G41" s="431" t="s">
        <v>103</v>
      </c>
    </row>
    <row r="42" spans="1:7" ht="20.100000000000001" customHeight="1">
      <c r="A42" s="91"/>
      <c r="B42" s="91"/>
      <c r="C42" s="92"/>
      <c r="D42" s="93" t="s">
        <v>52</v>
      </c>
      <c r="E42" s="94">
        <v>61750</v>
      </c>
      <c r="F42" s="91"/>
      <c r="G42" s="431" t="s">
        <v>103</v>
      </c>
    </row>
    <row r="43" spans="1:7" ht="20.100000000000001" customHeight="1">
      <c r="A43" s="91"/>
      <c r="B43" s="91"/>
      <c r="C43" s="92"/>
      <c r="D43" s="93" t="s">
        <v>53</v>
      </c>
      <c r="E43" s="94">
        <v>360000</v>
      </c>
      <c r="F43" s="91"/>
      <c r="G43" s="431" t="s">
        <v>103</v>
      </c>
    </row>
    <row r="44" spans="1:7" ht="20.100000000000001" customHeight="1">
      <c r="A44" s="91"/>
      <c r="B44" s="88" t="s">
        <v>54</v>
      </c>
      <c r="C44" s="140">
        <f>SUM(E44:E45)</f>
        <v>858500</v>
      </c>
      <c r="D44" s="89" t="s">
        <v>55</v>
      </c>
      <c r="E44" s="90">
        <v>803000</v>
      </c>
      <c r="F44" s="88"/>
      <c r="G44" s="431" t="s">
        <v>103</v>
      </c>
    </row>
    <row r="45" spans="1:7" ht="20.100000000000001" customHeight="1">
      <c r="A45" s="91"/>
      <c r="B45" s="91"/>
      <c r="C45" s="92"/>
      <c r="D45" s="97" t="s">
        <v>56</v>
      </c>
      <c r="E45" s="94">
        <v>55500</v>
      </c>
      <c r="F45" s="91"/>
      <c r="G45" s="431" t="s">
        <v>103</v>
      </c>
    </row>
    <row r="46" spans="1:7" ht="20.100000000000001" customHeight="1">
      <c r="A46" s="91"/>
      <c r="B46" s="88" t="s">
        <v>57</v>
      </c>
      <c r="C46" s="140">
        <f>SUM(E46:E56)</f>
        <v>16405640</v>
      </c>
      <c r="D46" s="89" t="s">
        <v>59</v>
      </c>
      <c r="E46" s="90">
        <v>3297000</v>
      </c>
      <c r="F46" s="88"/>
      <c r="G46" s="431" t="s">
        <v>103</v>
      </c>
    </row>
    <row r="47" spans="1:7" ht="20.100000000000001" customHeight="1">
      <c r="A47" s="91"/>
      <c r="B47" s="91"/>
      <c r="C47" s="92"/>
      <c r="D47" s="93" t="s">
        <v>415</v>
      </c>
      <c r="E47" s="94">
        <v>320000</v>
      </c>
      <c r="F47" s="91"/>
      <c r="G47" s="431" t="s">
        <v>103</v>
      </c>
    </row>
    <row r="48" spans="1:7" ht="20.100000000000001" customHeight="1">
      <c r="A48" s="91"/>
      <c r="B48" s="91"/>
      <c r="C48" s="92"/>
      <c r="D48" s="93"/>
      <c r="E48" s="94">
        <v>48000</v>
      </c>
      <c r="F48" s="91"/>
      <c r="G48" s="342" t="s">
        <v>451</v>
      </c>
    </row>
    <row r="49" spans="1:7" ht="20.100000000000001" customHeight="1">
      <c r="A49" s="91"/>
      <c r="B49" s="91"/>
      <c r="C49" s="92"/>
      <c r="D49" s="93" t="s">
        <v>60</v>
      </c>
      <c r="E49" s="94">
        <v>5211270</v>
      </c>
      <c r="F49" s="91"/>
      <c r="G49" s="431" t="s">
        <v>103</v>
      </c>
    </row>
    <row r="50" spans="1:7" ht="20.100000000000001" customHeight="1">
      <c r="A50" s="91"/>
      <c r="B50" s="91"/>
      <c r="C50" s="92"/>
      <c r="D50" s="93"/>
      <c r="E50" s="94">
        <v>4389820</v>
      </c>
      <c r="F50" s="91"/>
      <c r="G50" s="342" t="s">
        <v>451</v>
      </c>
    </row>
    <row r="51" spans="1:7" s="65" customFormat="1" ht="20.100000000000001" customHeight="1">
      <c r="A51" s="91"/>
      <c r="B51" s="91"/>
      <c r="C51" s="92"/>
      <c r="D51" s="93" t="s">
        <v>58</v>
      </c>
      <c r="E51" s="94">
        <v>265400</v>
      </c>
      <c r="F51" s="91"/>
      <c r="G51" s="431" t="s">
        <v>103</v>
      </c>
    </row>
    <row r="52" spans="1:7" ht="20.100000000000001" customHeight="1">
      <c r="A52" s="91"/>
      <c r="B52" s="91"/>
      <c r="C52" s="92"/>
      <c r="D52" s="93" t="s">
        <v>416</v>
      </c>
      <c r="E52" s="94">
        <v>1278750</v>
      </c>
      <c r="F52" s="91"/>
      <c r="G52" s="431" t="s">
        <v>103</v>
      </c>
    </row>
    <row r="53" spans="1:7" ht="20.100000000000001" customHeight="1">
      <c r="A53" s="91"/>
      <c r="B53" s="91"/>
      <c r="C53" s="92"/>
      <c r="D53" s="93"/>
      <c r="E53" s="94">
        <v>313500</v>
      </c>
      <c r="F53" s="91"/>
      <c r="G53" s="342" t="s">
        <v>451</v>
      </c>
    </row>
    <row r="54" spans="1:7" s="65" customFormat="1" ht="20.100000000000001" customHeight="1">
      <c r="A54" s="91"/>
      <c r="B54" s="91"/>
      <c r="C54" s="92"/>
      <c r="D54" s="93" t="s">
        <v>91</v>
      </c>
      <c r="E54" s="94">
        <v>82600</v>
      </c>
      <c r="F54" s="91"/>
      <c r="G54" s="431" t="s">
        <v>103</v>
      </c>
    </row>
    <row r="55" spans="1:7" ht="20.100000000000001" customHeight="1">
      <c r="A55" s="91"/>
      <c r="B55" s="91"/>
      <c r="C55" s="92"/>
      <c r="D55" s="93" t="s">
        <v>417</v>
      </c>
      <c r="E55" s="94">
        <v>699300</v>
      </c>
      <c r="F55" s="91"/>
      <c r="G55" s="431" t="s">
        <v>103</v>
      </c>
    </row>
    <row r="56" spans="1:7" ht="20.100000000000001" customHeight="1">
      <c r="A56" s="224"/>
      <c r="B56" s="224"/>
      <c r="C56" s="225"/>
      <c r="D56" s="432" t="s">
        <v>418</v>
      </c>
      <c r="E56" s="433">
        <v>500000</v>
      </c>
      <c r="F56" s="95"/>
      <c r="G56" s="431" t="s">
        <v>103</v>
      </c>
    </row>
    <row r="57" spans="1:7" ht="20.100000000000001" customHeight="1">
      <c r="A57" s="228" t="s">
        <v>84</v>
      </c>
      <c r="B57" s="228" t="s">
        <v>84</v>
      </c>
      <c r="C57" s="229">
        <f>SUM(E57:E58)</f>
        <v>53958000</v>
      </c>
      <c r="D57" s="230" t="s">
        <v>419</v>
      </c>
      <c r="E57" s="231">
        <v>51978000</v>
      </c>
      <c r="F57" s="88"/>
      <c r="G57" s="431" t="s">
        <v>103</v>
      </c>
    </row>
    <row r="58" spans="1:7" ht="20.100000000000001" customHeight="1">
      <c r="A58" s="224"/>
      <c r="B58" s="232"/>
      <c r="C58" s="422"/>
      <c r="D58" s="432"/>
      <c r="E58" s="98">
        <v>1980000</v>
      </c>
      <c r="F58" s="95"/>
      <c r="G58" s="342" t="s">
        <v>451</v>
      </c>
    </row>
    <row r="59" spans="1:7" ht="20.100000000000001" customHeight="1">
      <c r="A59" s="224"/>
      <c r="B59" s="228" t="s">
        <v>61</v>
      </c>
      <c r="C59" s="229">
        <f>SUM(E59:E60)</f>
        <v>27489520</v>
      </c>
      <c r="D59" s="230" t="s">
        <v>62</v>
      </c>
      <c r="E59" s="231">
        <v>25441060</v>
      </c>
      <c r="F59" s="88"/>
      <c r="G59" s="431" t="s">
        <v>103</v>
      </c>
    </row>
    <row r="60" spans="1:7" ht="20.100000000000001" customHeight="1">
      <c r="A60" s="224"/>
      <c r="B60" s="224"/>
      <c r="C60" s="233"/>
      <c r="D60" s="226"/>
      <c r="E60" s="98">
        <v>2048460</v>
      </c>
      <c r="F60" s="435"/>
      <c r="G60" s="342" t="s">
        <v>451</v>
      </c>
    </row>
    <row r="61" spans="1:7" ht="20.100000000000001" customHeight="1">
      <c r="A61" s="224"/>
      <c r="B61" s="228" t="s">
        <v>420</v>
      </c>
      <c r="C61" s="229">
        <f>SUM(E61:E62)</f>
        <v>6683600</v>
      </c>
      <c r="D61" s="230" t="s">
        <v>421</v>
      </c>
      <c r="E61" s="231">
        <v>6160000</v>
      </c>
      <c r="F61" s="88"/>
      <c r="G61" s="431" t="s">
        <v>103</v>
      </c>
    </row>
    <row r="62" spans="1:7" ht="20.100000000000001" customHeight="1">
      <c r="A62" s="224"/>
      <c r="B62" s="224"/>
      <c r="C62" s="233"/>
      <c r="D62" s="226"/>
      <c r="E62" s="94">
        <v>523600</v>
      </c>
      <c r="F62" s="91"/>
      <c r="G62" s="342" t="s">
        <v>451</v>
      </c>
    </row>
    <row r="63" spans="1:7" ht="20.100000000000001" customHeight="1">
      <c r="A63" s="88" t="s">
        <v>132</v>
      </c>
      <c r="B63" s="88" t="s">
        <v>568</v>
      </c>
      <c r="C63" s="140">
        <f>SUM(E63)</f>
        <v>154550</v>
      </c>
      <c r="D63" s="89" t="s">
        <v>569</v>
      </c>
      <c r="E63" s="90">
        <v>154550</v>
      </c>
      <c r="F63" s="88"/>
      <c r="G63" s="342" t="s">
        <v>451</v>
      </c>
    </row>
    <row r="64" spans="1:7" s="65" customFormat="1" ht="20.100000000000001" customHeight="1">
      <c r="A64" s="228" t="s">
        <v>63</v>
      </c>
      <c r="B64" s="228" t="s">
        <v>64</v>
      </c>
      <c r="C64" s="229">
        <f>SUM(E64:E68)</f>
        <v>238278351</v>
      </c>
      <c r="D64" s="230" t="s">
        <v>422</v>
      </c>
      <c r="E64" s="231">
        <v>58638610</v>
      </c>
      <c r="F64" s="88"/>
      <c r="G64" s="431" t="s">
        <v>103</v>
      </c>
    </row>
    <row r="65" spans="1:7" s="65" customFormat="1" ht="20.100000000000001" customHeight="1">
      <c r="A65" s="224"/>
      <c r="B65" s="224"/>
      <c r="C65" s="233"/>
      <c r="D65" s="226"/>
      <c r="E65" s="94">
        <v>175980723</v>
      </c>
      <c r="F65" s="91"/>
      <c r="G65" s="342" t="s">
        <v>451</v>
      </c>
    </row>
    <row r="66" spans="1:7" s="65" customFormat="1" ht="20.100000000000001" customHeight="1">
      <c r="A66" s="224"/>
      <c r="B66" s="224"/>
      <c r="C66" s="233"/>
      <c r="D66" s="226" t="s">
        <v>423</v>
      </c>
      <c r="E66" s="227">
        <v>163393</v>
      </c>
      <c r="F66" s="91"/>
      <c r="G66" s="431" t="s">
        <v>103</v>
      </c>
    </row>
    <row r="67" spans="1:7" s="65" customFormat="1" ht="20.100000000000001" customHeight="1">
      <c r="A67" s="224"/>
      <c r="B67" s="224"/>
      <c r="C67" s="233"/>
      <c r="D67" s="436"/>
      <c r="E67" s="94">
        <v>3419425</v>
      </c>
      <c r="F67" s="91"/>
      <c r="G67" s="342" t="s">
        <v>451</v>
      </c>
    </row>
    <row r="68" spans="1:7" s="65" customFormat="1" ht="20.100000000000001" customHeight="1">
      <c r="A68" s="95"/>
      <c r="B68" s="95"/>
      <c r="C68" s="96"/>
      <c r="D68" s="100" t="s">
        <v>424</v>
      </c>
      <c r="E68" s="98">
        <v>76200</v>
      </c>
      <c r="F68" s="95"/>
      <c r="G68" s="431" t="s">
        <v>103</v>
      </c>
    </row>
    <row r="69" spans="1:7" ht="20.100000000000001" customHeight="1">
      <c r="A69" s="91" t="s">
        <v>1</v>
      </c>
      <c r="B69" s="91" t="s">
        <v>1</v>
      </c>
      <c r="C69" s="99">
        <f>SUM(E69:E78)</f>
        <v>278531170</v>
      </c>
      <c r="D69" s="437" t="s">
        <v>570</v>
      </c>
      <c r="E69" s="438">
        <v>264658584</v>
      </c>
      <c r="F69" s="88"/>
      <c r="G69" s="342" t="s">
        <v>451</v>
      </c>
    </row>
    <row r="70" spans="1:7" ht="20.100000000000001" customHeight="1">
      <c r="A70" s="95"/>
      <c r="B70" s="95"/>
      <c r="C70" s="125"/>
      <c r="D70" s="100" t="s">
        <v>438</v>
      </c>
      <c r="E70" s="440">
        <v>1577548</v>
      </c>
      <c r="F70" s="95"/>
      <c r="G70" s="431" t="s">
        <v>103</v>
      </c>
    </row>
    <row r="71" spans="1:7" ht="20.100000000000001" customHeight="1">
      <c r="A71" s="88"/>
      <c r="B71" s="88"/>
      <c r="C71" s="140"/>
      <c r="D71" s="441" t="s">
        <v>439</v>
      </c>
      <c r="E71" s="442">
        <v>107000</v>
      </c>
      <c r="F71" s="88"/>
      <c r="G71" s="431" t="s">
        <v>103</v>
      </c>
    </row>
    <row r="72" spans="1:7" ht="20.100000000000001" customHeight="1">
      <c r="A72" s="91"/>
      <c r="B72" s="91"/>
      <c r="C72" s="99"/>
      <c r="D72" s="101"/>
      <c r="E72" s="102">
        <v>3235342</v>
      </c>
      <c r="F72" s="91"/>
      <c r="G72" s="342" t="s">
        <v>451</v>
      </c>
    </row>
    <row r="73" spans="1:7" ht="20.100000000000001" customHeight="1">
      <c r="A73" s="91"/>
      <c r="B73" s="91"/>
      <c r="C73" s="99"/>
      <c r="D73" s="101" t="s">
        <v>440</v>
      </c>
      <c r="E73" s="94">
        <v>677422</v>
      </c>
      <c r="F73" s="91"/>
      <c r="G73" s="431" t="s">
        <v>103</v>
      </c>
    </row>
    <row r="74" spans="1:7" ht="20.100000000000001" customHeight="1">
      <c r="A74" s="91"/>
      <c r="B74" s="91"/>
      <c r="C74" s="99"/>
      <c r="D74" s="101"/>
      <c r="E74" s="94">
        <v>589453</v>
      </c>
      <c r="F74" s="91"/>
      <c r="G74" s="342" t="s">
        <v>451</v>
      </c>
    </row>
    <row r="75" spans="1:7" ht="20.100000000000001" customHeight="1">
      <c r="A75" s="91"/>
      <c r="B75" s="91"/>
      <c r="C75" s="99"/>
      <c r="D75" s="101" t="s">
        <v>441</v>
      </c>
      <c r="E75" s="94">
        <v>1637252</v>
      </c>
      <c r="F75" s="91"/>
      <c r="G75" s="431" t="s">
        <v>103</v>
      </c>
    </row>
    <row r="76" spans="1:7" ht="20.100000000000001" customHeight="1">
      <c r="A76" s="91"/>
      <c r="B76" s="91"/>
      <c r="C76" s="99"/>
      <c r="D76" s="101"/>
      <c r="E76" s="94">
        <v>2541719</v>
      </c>
      <c r="F76" s="91"/>
      <c r="G76" s="342" t="s">
        <v>451</v>
      </c>
    </row>
    <row r="77" spans="1:7" ht="20.100000000000001" customHeight="1">
      <c r="A77" s="91"/>
      <c r="B77" s="91"/>
      <c r="C77" s="92"/>
      <c r="D77" s="101" t="s">
        <v>442</v>
      </c>
      <c r="E77" s="102">
        <v>100000</v>
      </c>
      <c r="F77" s="91"/>
      <c r="G77" s="431" t="s">
        <v>103</v>
      </c>
    </row>
    <row r="78" spans="1:7" ht="20.100000000000001" customHeight="1">
      <c r="A78" s="91"/>
      <c r="B78" s="91"/>
      <c r="C78" s="92"/>
      <c r="D78" s="101" t="s">
        <v>443</v>
      </c>
      <c r="E78" s="102">
        <v>3406850</v>
      </c>
      <c r="F78" s="91"/>
      <c r="G78" s="431" t="s">
        <v>103</v>
      </c>
    </row>
    <row r="79" spans="1:7" ht="20.100000000000001" customHeight="1">
      <c r="A79" s="564" t="s">
        <v>8</v>
      </c>
      <c r="B79" s="564"/>
      <c r="C79" s="109">
        <f>SUM(C4:C78)</f>
        <v>692789701</v>
      </c>
      <c r="D79" s="111"/>
      <c r="E79" s="87"/>
      <c r="F79" s="110"/>
    </row>
    <row r="80" spans="1:7">
      <c r="A80" s="106"/>
      <c r="B80" s="106"/>
      <c r="C80" s="107"/>
      <c r="D80" s="107"/>
      <c r="E80" s="108"/>
      <c r="F80" s="106"/>
    </row>
  </sheetData>
  <sheetProtection algorithmName="SHA-512" hashValue="BG2sYNkWxcOOHX6hHUO6mLYmA+ZO6EC2hHiM9UzJdMKuXCjGLizon0LWSWnTbR4w730zTaidKHxuwEEzubZFSA==" saltValue="5DeRllMnQA3aXTTBvUrluA==" spinCount="100000" sheet="1" objects="1" scenarios="1"/>
  <mergeCells count="3">
    <mergeCell ref="A1:F1"/>
    <mergeCell ref="D3:E3"/>
    <mergeCell ref="A79:B79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15</vt:i4>
      </vt:variant>
    </vt:vector>
  </HeadingPairs>
  <TitlesOfParts>
    <vt:vector size="24" baseType="lpstr">
      <vt:lpstr>1. 총괄표</vt:lpstr>
      <vt:lpstr>2. 세입결산서</vt:lpstr>
      <vt:lpstr>3. 세출결산</vt:lpstr>
      <vt:lpstr>과목전용조서</vt:lpstr>
      <vt:lpstr>사업수입명세서</vt:lpstr>
      <vt:lpstr>정부보조금명세서</vt:lpstr>
      <vt:lpstr>인건비명세서</vt:lpstr>
      <vt:lpstr>사업비명세서</vt:lpstr>
      <vt:lpstr>기타비용명세서</vt:lpstr>
      <vt:lpstr>'1. 총괄표'!Print_Area</vt:lpstr>
      <vt:lpstr>'2. 세입결산서'!Print_Area</vt:lpstr>
      <vt:lpstr>'3. 세출결산'!Print_Area</vt:lpstr>
      <vt:lpstr>과목전용조서!Print_Area</vt:lpstr>
      <vt:lpstr>기타비용명세서!Print_Area</vt:lpstr>
      <vt:lpstr>사업비명세서!Print_Area</vt:lpstr>
      <vt:lpstr>사업수입명세서!Print_Area</vt:lpstr>
      <vt:lpstr>인건비명세서!Print_Area</vt:lpstr>
      <vt:lpstr>정부보조금명세서!Print_Area</vt:lpstr>
      <vt:lpstr>'2. 세입결산서'!Print_Titles</vt:lpstr>
      <vt:lpstr>'3. 세출결산'!Print_Titles</vt:lpstr>
      <vt:lpstr>기타비용명세서!Print_Titles</vt:lpstr>
      <vt:lpstr>사업비명세서!Print_Titles</vt:lpstr>
      <vt:lpstr>인건비명세서!Print_Titles</vt:lpstr>
      <vt:lpstr>정부보조금명세서!Print_Titles</vt:lpstr>
    </vt:vector>
  </TitlesOfParts>
  <Company>msuser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2020-02-17T10:53:21Z</cp:lastPrinted>
  <dcterms:created xsi:type="dcterms:W3CDTF">2010-03-10T03:05:56Z</dcterms:created>
  <dcterms:modified xsi:type="dcterms:W3CDTF">2020-03-19T07:34:54Z</dcterms:modified>
</cp:coreProperties>
</file>