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설무란\Desktop\"/>
    </mc:Choice>
  </mc:AlternateContent>
  <bookViews>
    <workbookView xWindow="0" yWindow="0" windowWidth="20730" windowHeight="11235"/>
  </bookViews>
  <sheets>
    <sheet name="예산총칙" sheetId="45" r:id="rId1"/>
    <sheet name="총괄표" sheetId="48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62913"/>
</workbook>
</file>

<file path=xl/calcChain.xml><?xml version="1.0" encoding="utf-8"?>
<calcChain xmlns="http://schemas.openxmlformats.org/spreadsheetml/2006/main">
  <c r="F7" i="48" l="1"/>
  <c r="F12" i="48"/>
  <c r="F17" i="48"/>
  <c r="K16" i="48"/>
  <c r="F16" i="48"/>
  <c r="F15" i="48" s="1"/>
  <c r="K15" i="48"/>
  <c r="E15" i="48"/>
  <c r="D15" i="48"/>
  <c r="D6" i="48" s="1"/>
  <c r="K14" i="48"/>
  <c r="F14" i="48"/>
  <c r="K13" i="48"/>
  <c r="F13" i="48"/>
  <c r="K12" i="48"/>
  <c r="J11" i="48"/>
  <c r="I11" i="48"/>
  <c r="F11" i="48"/>
  <c r="K10" i="48"/>
  <c r="F10" i="48"/>
  <c r="F9" i="48" s="1"/>
  <c r="K9" i="48"/>
  <c r="E9" i="48"/>
  <c r="D9" i="48"/>
  <c r="K8" i="48"/>
  <c r="F8" i="48"/>
  <c r="J7" i="48"/>
  <c r="I7" i="48"/>
  <c r="I6" i="48" s="1"/>
  <c r="E6" i="48"/>
  <c r="J6" i="48" l="1"/>
  <c r="K11" i="48"/>
  <c r="K7" i="48"/>
  <c r="F6" i="48"/>
  <c r="K6" i="48" l="1"/>
  <c r="H15" i="46"/>
  <c r="G17" i="46"/>
  <c r="G16" i="46"/>
  <c r="H16" i="46" s="1"/>
  <c r="F18" i="46"/>
  <c r="H9" i="47" l="1"/>
  <c r="G9" i="47"/>
  <c r="E10" i="47"/>
  <c r="E18" i="46"/>
  <c r="E13" i="46"/>
  <c r="F10" i="47" l="1"/>
  <c r="F18" i="47"/>
  <c r="E18" i="47"/>
  <c r="G11" i="47"/>
  <c r="H11" i="47" s="1"/>
  <c r="G12" i="47"/>
  <c r="H12" i="47" s="1"/>
  <c r="E13" i="47"/>
  <c r="F13" i="47"/>
  <c r="G10" i="46"/>
  <c r="F8" i="46"/>
  <c r="E8" i="46"/>
  <c r="F13" i="46"/>
  <c r="G18" i="46" l="1"/>
  <c r="G18" i="47"/>
  <c r="G13" i="46"/>
  <c r="G8" i="46"/>
  <c r="G13" i="47"/>
  <c r="H13" i="47" s="1"/>
  <c r="J11" i="45"/>
  <c r="G14" i="46" l="1"/>
  <c r="H14" i="46" s="1"/>
  <c r="G12" i="46"/>
  <c r="H12" i="46" s="1"/>
  <c r="G9" i="46"/>
  <c r="G7" i="46"/>
  <c r="H7" i="46" s="1"/>
  <c r="G6" i="46"/>
  <c r="H6" i="46" s="1"/>
  <c r="G5" i="46"/>
  <c r="H5" i="46" s="1"/>
  <c r="G20" i="47" l="1"/>
  <c r="H20" i="47" s="1"/>
  <c r="G26" i="47"/>
  <c r="H26" i="47" s="1"/>
  <c r="G25" i="47"/>
  <c r="G23" i="47"/>
  <c r="E22" i="47" l="1"/>
  <c r="F24" i="47" l="1"/>
  <c r="F27" i="47"/>
  <c r="F22" i="47"/>
  <c r="F4" i="47" s="1"/>
  <c r="G7" i="47" l="1"/>
  <c r="G8" i="47"/>
  <c r="G10" i="47" l="1"/>
  <c r="H10" i="47" s="1"/>
  <c r="G410" i="43"/>
  <c r="F410" i="43"/>
  <c r="E410" i="43"/>
  <c r="H409" i="43"/>
  <c r="G409" i="43"/>
  <c r="F409" i="43"/>
  <c r="E409" i="43"/>
  <c r="H408" i="43"/>
  <c r="G408" i="43"/>
  <c r="F408" i="43"/>
  <c r="E408" i="43"/>
  <c r="H407" i="43"/>
  <c r="H410" i="43" s="1"/>
  <c r="I406" i="43"/>
  <c r="I405" i="43"/>
  <c r="F404" i="43"/>
  <c r="I404" i="43" s="1"/>
  <c r="I403" i="43"/>
  <c r="I409" i="43" s="1"/>
  <c r="I402" i="43"/>
  <c r="I408" i="43" s="1"/>
  <c r="G401" i="43"/>
  <c r="H400" i="43"/>
  <c r="G400" i="43"/>
  <c r="F400" i="43"/>
  <c r="E400" i="43"/>
  <c r="G399" i="43"/>
  <c r="F399" i="43"/>
  <c r="E399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H385" i="43"/>
  <c r="F385" i="43"/>
  <c r="F386" i="43" s="1"/>
  <c r="H384" i="43"/>
  <c r="F384" i="43"/>
  <c r="I383" i="43"/>
  <c r="F383" i="43"/>
  <c r="I382" i="43"/>
  <c r="I381" i="43"/>
  <c r="F380" i="43"/>
  <c r="E379" i="43"/>
  <c r="G378" i="43"/>
  <c r="E378" i="43"/>
  <c r="E380" i="43" s="1"/>
  <c r="H376" i="43"/>
  <c r="H375" i="43"/>
  <c r="I374" i="43"/>
  <c r="H374" i="43"/>
  <c r="I373" i="43"/>
  <c r="I372" i="43"/>
  <c r="I371" i="43"/>
  <c r="H371" i="43"/>
  <c r="I370" i="43"/>
  <c r="I369" i="43"/>
  <c r="I368" i="43"/>
  <c r="H368" i="43"/>
  <c r="I367" i="43"/>
  <c r="I366" i="43"/>
  <c r="H365" i="43"/>
  <c r="H377" i="43" s="1"/>
  <c r="I364" i="43"/>
  <c r="I365" i="43" s="1"/>
  <c r="I377" i="43" s="1"/>
  <c r="I363" i="43"/>
  <c r="I375" i="43" s="1"/>
  <c r="H359" i="43"/>
  <c r="G359" i="43"/>
  <c r="F359" i="43"/>
  <c r="H358" i="43"/>
  <c r="G358" i="43"/>
  <c r="F358" i="43"/>
  <c r="E358" i="43"/>
  <c r="H357" i="43"/>
  <c r="H360" i="43" s="1"/>
  <c r="H393" i="43" s="1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28" i="43"/>
  <c r="I358" i="43" s="1"/>
  <c r="I327" i="43"/>
  <c r="H326" i="43"/>
  <c r="G326" i="43"/>
  <c r="F326" i="43"/>
  <c r="H325" i="43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25" i="43" s="1"/>
  <c r="I315" i="43"/>
  <c r="I324" i="43" s="1"/>
  <c r="E313" i="43"/>
  <c r="I313" i="43" s="1"/>
  <c r="E312" i="43"/>
  <c r="I312" i="43" s="1"/>
  <c r="E311" i="43"/>
  <c r="E314" i="43" s="1"/>
  <c r="I314" i="43" s="1"/>
  <c r="I310" i="43"/>
  <c r="I309" i="43"/>
  <c r="G308" i="43"/>
  <c r="G362" i="43" s="1"/>
  <c r="F308" i="43"/>
  <c r="F362" i="43" s="1"/>
  <c r="G307" i="43"/>
  <c r="G361" i="43" s="1"/>
  <c r="F307" i="43"/>
  <c r="F361" i="43" s="1"/>
  <c r="F394" i="43" s="1"/>
  <c r="E307" i="43"/>
  <c r="G306" i="43"/>
  <c r="G360" i="43" s="1"/>
  <c r="F306" i="43"/>
  <c r="F360" i="43" s="1"/>
  <c r="F393" i="43" s="1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I295" i="43"/>
  <c r="I294" i="43"/>
  <c r="E293" i="43"/>
  <c r="I293" i="43" s="1"/>
  <c r="E292" i="43"/>
  <c r="I292" i="43" s="1"/>
  <c r="E291" i="43"/>
  <c r="I291" i="43" s="1"/>
  <c r="E290" i="43"/>
  <c r="I290" i="43" s="1"/>
  <c r="I289" i="43"/>
  <c r="I288" i="43"/>
  <c r="E286" i="43"/>
  <c r="E287" i="43" s="1"/>
  <c r="I287" i="43" s="1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4" i="43"/>
  <c r="E273" i="43"/>
  <c r="I273" i="43" s="1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G263" i="43"/>
  <c r="H262" i="43"/>
  <c r="H260" i="43"/>
  <c r="H263" i="43" s="1"/>
  <c r="G260" i="43"/>
  <c r="F260" i="43"/>
  <c r="F263" i="43" s="1"/>
  <c r="H259" i="43"/>
  <c r="G259" i="43"/>
  <c r="G262" i="43" s="1"/>
  <c r="F259" i="43"/>
  <c r="F262" i="43" s="1"/>
  <c r="E259" i="43"/>
  <c r="H258" i="43"/>
  <c r="H261" i="43" s="1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I254" i="43"/>
  <c r="H254" i="43"/>
  <c r="G254" i="43"/>
  <c r="F254" i="43"/>
  <c r="E254" i="43"/>
  <c r="H253" i="43"/>
  <c r="G253" i="43"/>
  <c r="F253" i="43"/>
  <c r="E253" i="43"/>
  <c r="H252" i="43"/>
  <c r="G252" i="43"/>
  <c r="F252" i="43"/>
  <c r="E252" i="43"/>
  <c r="E251" i="43"/>
  <c r="I251" i="43" s="1"/>
  <c r="I250" i="43"/>
  <c r="I253" i="43" s="1"/>
  <c r="I249" i="43"/>
  <c r="I252" i="43" s="1"/>
  <c r="H248" i="43"/>
  <c r="G248" i="43"/>
  <c r="F248" i="43"/>
  <c r="I247" i="43"/>
  <c r="H247" i="43"/>
  <c r="G247" i="43"/>
  <c r="F247" i="43"/>
  <c r="E247" i="43"/>
  <c r="H246" i="43"/>
  <c r="G246" i="43"/>
  <c r="F246" i="43"/>
  <c r="E246" i="43"/>
  <c r="E245" i="43"/>
  <c r="I245" i="43" s="1"/>
  <c r="I244" i="43"/>
  <c r="I243" i="43"/>
  <c r="I261" i="43" s="1"/>
  <c r="E242" i="43"/>
  <c r="I242" i="43" s="1"/>
  <c r="I241" i="43"/>
  <c r="I240" i="43"/>
  <c r="I246" i="43" s="1"/>
  <c r="H233" i="43"/>
  <c r="G233" i="43"/>
  <c r="F233" i="43"/>
  <c r="H232" i="43"/>
  <c r="G232" i="43"/>
  <c r="F232" i="43"/>
  <c r="E232" i="43"/>
  <c r="H231" i="43"/>
  <c r="G231" i="43"/>
  <c r="F231" i="43"/>
  <c r="E231" i="43"/>
  <c r="E230" i="43"/>
  <c r="I230" i="43" s="1"/>
  <c r="I229" i="43"/>
  <c r="I228" i="43"/>
  <c r="E227" i="43"/>
  <c r="E233" i="43" s="1"/>
  <c r="I226" i="43"/>
  <c r="I232" i="43" s="1"/>
  <c r="I225" i="43"/>
  <c r="I231" i="43" s="1"/>
  <c r="H224" i="43"/>
  <c r="G224" i="43"/>
  <c r="F224" i="43"/>
  <c r="H223" i="43"/>
  <c r="G223" i="43"/>
  <c r="F223" i="43"/>
  <c r="E223" i="43"/>
  <c r="H222" i="43"/>
  <c r="G222" i="43"/>
  <c r="F222" i="43"/>
  <c r="E222" i="43"/>
  <c r="I221" i="43"/>
  <c r="E221" i="43"/>
  <c r="I220" i="43"/>
  <c r="I219" i="43"/>
  <c r="I218" i="43"/>
  <c r="E218" i="43"/>
  <c r="I217" i="43"/>
  <c r="I216" i="43"/>
  <c r="I215" i="43"/>
  <c r="E215" i="43"/>
  <c r="E212" i="43"/>
  <c r="I211" i="43"/>
  <c r="I210" i="43"/>
  <c r="H209" i="43"/>
  <c r="G209" i="43"/>
  <c r="F209" i="43"/>
  <c r="H208" i="43"/>
  <c r="G208" i="43"/>
  <c r="F208" i="43"/>
  <c r="E208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E200" i="43"/>
  <c r="E209" i="43" s="1"/>
  <c r="I199" i="43"/>
  <c r="I198" i="43"/>
  <c r="I207" i="43" s="1"/>
  <c r="H197" i="43"/>
  <c r="G197" i="43"/>
  <c r="F197" i="43"/>
  <c r="H196" i="43"/>
  <c r="G196" i="43"/>
  <c r="F196" i="43"/>
  <c r="E196" i="43"/>
  <c r="H195" i="43"/>
  <c r="G195" i="43"/>
  <c r="F195" i="43"/>
  <c r="E195" i="43"/>
  <c r="I194" i="43"/>
  <c r="E194" i="43"/>
  <c r="I193" i="43"/>
  <c r="I192" i="43"/>
  <c r="I191" i="43"/>
  <c r="E191" i="43"/>
  <c r="I190" i="43"/>
  <c r="I189" i="43"/>
  <c r="I188" i="43"/>
  <c r="I197" i="43" s="1"/>
  <c r="E188" i="43"/>
  <c r="E197" i="43" s="1"/>
  <c r="I187" i="43"/>
  <c r="I196" i="43" s="1"/>
  <c r="I186" i="43"/>
  <c r="I195" i="43" s="1"/>
  <c r="H185" i="43"/>
  <c r="G185" i="43"/>
  <c r="F185" i="43"/>
  <c r="H184" i="43"/>
  <c r="G184" i="43"/>
  <c r="F184" i="43"/>
  <c r="E184" i="43"/>
  <c r="H183" i="43"/>
  <c r="G183" i="43"/>
  <c r="F183" i="43"/>
  <c r="E183" i="43"/>
  <c r="E182" i="43"/>
  <c r="I182" i="43" s="1"/>
  <c r="I181" i="43"/>
  <c r="I180" i="43"/>
  <c r="E179" i="43"/>
  <c r="I179" i="43" s="1"/>
  <c r="I178" i="43"/>
  <c r="I177" i="43"/>
  <c r="E176" i="43"/>
  <c r="E185" i="43" s="1"/>
  <c r="I175" i="43"/>
  <c r="I174" i="43"/>
  <c r="H173" i="43"/>
  <c r="G173" i="43"/>
  <c r="F173" i="43"/>
  <c r="H172" i="43"/>
  <c r="G172" i="43"/>
  <c r="F172" i="43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63" i="43"/>
  <c r="I162" i="43"/>
  <c r="E161" i="43"/>
  <c r="I161" i="43" s="1"/>
  <c r="I160" i="43"/>
  <c r="I159" i="43"/>
  <c r="H158" i="43"/>
  <c r="G158" i="43"/>
  <c r="F158" i="43"/>
  <c r="H157" i="43"/>
  <c r="G157" i="43"/>
  <c r="F157" i="43"/>
  <c r="E157" i="43"/>
  <c r="H156" i="43"/>
  <c r="G156" i="43"/>
  <c r="F156" i="43"/>
  <c r="F234" i="43" s="1"/>
  <c r="F237" i="43" s="1"/>
  <c r="F411" i="43" s="1"/>
  <c r="E156" i="43"/>
  <c r="I155" i="43"/>
  <c r="I158" i="43" s="1"/>
  <c r="E155" i="43"/>
  <c r="E158" i="43" s="1"/>
  <c r="I154" i="43"/>
  <c r="I157" i="43" s="1"/>
  <c r="I153" i="43"/>
  <c r="I156" i="43" s="1"/>
  <c r="H152" i="43"/>
  <c r="G152" i="43"/>
  <c r="F152" i="43"/>
  <c r="F236" i="43" s="1"/>
  <c r="H151" i="43"/>
  <c r="G151" i="43"/>
  <c r="F151" i="43"/>
  <c r="E151" i="43"/>
  <c r="H150" i="43"/>
  <c r="G150" i="43"/>
  <c r="F150" i="43"/>
  <c r="E150" i="43"/>
  <c r="E149" i="43"/>
  <c r="I149" i="43" s="1"/>
  <c r="I148" i="43"/>
  <c r="I147" i="43"/>
  <c r="E146" i="43"/>
  <c r="I146" i="43" s="1"/>
  <c r="I145" i="43"/>
  <c r="I144" i="43"/>
  <c r="E143" i="43"/>
  <c r="I143" i="43" s="1"/>
  <c r="I142" i="43"/>
  <c r="I141" i="43"/>
  <c r="E140" i="43"/>
  <c r="I140" i="43" s="1"/>
  <c r="I139" i="43"/>
  <c r="I138" i="43"/>
  <c r="E137" i="43"/>
  <c r="E152" i="43" s="1"/>
  <c r="I136" i="43"/>
  <c r="I151" i="43" s="1"/>
  <c r="I135" i="43"/>
  <c r="H134" i="43"/>
  <c r="G134" i="43"/>
  <c r="F134" i="43"/>
  <c r="H133" i="43"/>
  <c r="G133" i="43"/>
  <c r="F133" i="43"/>
  <c r="H132" i="43"/>
  <c r="G132" i="43"/>
  <c r="F132" i="43"/>
  <c r="E130" i="43"/>
  <c r="E133" i="43" s="1"/>
  <c r="E129" i="43"/>
  <c r="E132" i="43" s="1"/>
  <c r="E128" i="43"/>
  <c r="I128" i="43" s="1"/>
  <c r="I127" i="43"/>
  <c r="I126" i="43"/>
  <c r="I129" i="43" s="1"/>
  <c r="I132" i="43" s="1"/>
  <c r="E125" i="43"/>
  <c r="I125" i="43" s="1"/>
  <c r="I131" i="43" s="1"/>
  <c r="I134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E117" i="43"/>
  <c r="I117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I103" i="43"/>
  <c r="E103" i="43"/>
  <c r="E102" i="43"/>
  <c r="I102" i="43" s="1"/>
  <c r="E101" i="43"/>
  <c r="I101" i="43" s="1"/>
  <c r="I100" i="43"/>
  <c r="I99" i="43"/>
  <c r="E98" i="43"/>
  <c r="I98" i="43" s="1"/>
  <c r="I97" i="43"/>
  <c r="I96" i="43"/>
  <c r="E95" i="43"/>
  <c r="I95" i="43" s="1"/>
  <c r="I94" i="43"/>
  <c r="I93" i="43"/>
  <c r="E92" i="43"/>
  <c r="E104" i="43" s="1"/>
  <c r="I104" i="43" s="1"/>
  <c r="I91" i="43"/>
  <c r="I90" i="43"/>
  <c r="E88" i="43"/>
  <c r="I88" i="43" s="1"/>
  <c r="I87" i="43"/>
  <c r="E87" i="43"/>
  <c r="E86" i="43"/>
  <c r="I85" i="43"/>
  <c r="I84" i="43"/>
  <c r="E83" i="43"/>
  <c r="I83" i="43" s="1"/>
  <c r="I82" i="43"/>
  <c r="I81" i="43"/>
  <c r="E80" i="43"/>
  <c r="I80" i="43" s="1"/>
  <c r="I79" i="43"/>
  <c r="I78" i="43"/>
  <c r="I76" i="43"/>
  <c r="E76" i="43"/>
  <c r="E75" i="43"/>
  <c r="I75" i="43" s="1"/>
  <c r="E74" i="43"/>
  <c r="E77" i="43" s="1"/>
  <c r="I77" i="43" s="1"/>
  <c r="I73" i="43"/>
  <c r="I72" i="43"/>
  <c r="E71" i="43"/>
  <c r="I71" i="43" s="1"/>
  <c r="I70" i="43"/>
  <c r="I69" i="43"/>
  <c r="E68" i="43"/>
  <c r="I68" i="43" s="1"/>
  <c r="I67" i="43"/>
  <c r="I66" i="43"/>
  <c r="E64" i="43"/>
  <c r="I64" i="43" s="1"/>
  <c r="E63" i="43"/>
  <c r="I63" i="43" s="1"/>
  <c r="E62" i="43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30" i="43"/>
  <c r="I39" i="43" s="1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7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E27" i="47"/>
  <c r="E24" i="47"/>
  <c r="E4" i="47" s="1"/>
  <c r="G21" i="47"/>
  <c r="H21" i="47" s="1"/>
  <c r="G19" i="47"/>
  <c r="H19" i="47" s="1"/>
  <c r="G17" i="47"/>
  <c r="H17" i="47" s="1"/>
  <c r="G16" i="47"/>
  <c r="H16" i="47" s="1"/>
  <c r="G15" i="47"/>
  <c r="H15" i="47" s="1"/>
  <c r="G14" i="47"/>
  <c r="H14" i="47" s="1"/>
  <c r="H8" i="47"/>
  <c r="H7" i="47"/>
  <c r="G6" i="47"/>
  <c r="H6" i="47" s="1"/>
  <c r="G5" i="47"/>
  <c r="H5" i="47" s="1"/>
  <c r="F15" i="46"/>
  <c r="E15" i="46"/>
  <c r="H13" i="46"/>
  <c r="F11" i="46"/>
  <c r="E11" i="46"/>
  <c r="E4" i="46" l="1"/>
  <c r="F4" i="46"/>
  <c r="F395" i="43"/>
  <c r="I40" i="43"/>
  <c r="I74" i="43"/>
  <c r="I92" i="43"/>
  <c r="H236" i="43"/>
  <c r="I183" i="43"/>
  <c r="I208" i="43"/>
  <c r="I227" i="43"/>
  <c r="I233" i="43" s="1"/>
  <c r="I359" i="43"/>
  <c r="I376" i="43"/>
  <c r="I378" i="43"/>
  <c r="I384" i="43" s="1"/>
  <c r="I150" i="43"/>
  <c r="I234" i="43" s="1"/>
  <c r="E131" i="43"/>
  <c r="E134" i="43" s="1"/>
  <c r="I171" i="43"/>
  <c r="I172" i="43"/>
  <c r="I235" i="43" s="1"/>
  <c r="I184" i="43"/>
  <c r="I398" i="43"/>
  <c r="I401" i="43" s="1"/>
  <c r="G234" i="43"/>
  <c r="G237" i="43" s="1"/>
  <c r="E41" i="43"/>
  <c r="E65" i="43"/>
  <c r="I65" i="43" s="1"/>
  <c r="I137" i="43"/>
  <c r="I152" i="43" s="1"/>
  <c r="E235" i="43"/>
  <c r="I173" i="43"/>
  <c r="F235" i="43"/>
  <c r="F238" i="43" s="1"/>
  <c r="I200" i="43"/>
  <c r="I223" i="43"/>
  <c r="I222" i="43"/>
  <c r="E261" i="43"/>
  <c r="E275" i="43"/>
  <c r="E308" i="43"/>
  <c r="I308" i="43" s="1"/>
  <c r="H361" i="43"/>
  <c r="H394" i="43" s="1"/>
  <c r="I357" i="43"/>
  <c r="I407" i="43"/>
  <c r="I410" i="43" s="1"/>
  <c r="G15" i="46"/>
  <c r="G11" i="46"/>
  <c r="H8" i="46"/>
  <c r="H18" i="46"/>
  <c r="I120" i="43"/>
  <c r="I41" i="43"/>
  <c r="E119" i="43"/>
  <c r="I119" i="43" s="1"/>
  <c r="I107" i="43"/>
  <c r="I248" i="43"/>
  <c r="I17" i="43"/>
  <c r="E89" i="43"/>
  <c r="I89" i="43" s="1"/>
  <c r="I86" i="43"/>
  <c r="G236" i="43"/>
  <c r="E173" i="43"/>
  <c r="I176" i="43"/>
  <c r="I185" i="43" s="1"/>
  <c r="I236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60" i="43" s="1"/>
  <c r="I393" i="43" s="1"/>
  <c r="I307" i="43"/>
  <c r="H362" i="43"/>
  <c r="H395" i="43" s="1"/>
  <c r="E359" i="43"/>
  <c r="E224" i="43"/>
  <c r="I212" i="43"/>
  <c r="I224" i="43" s="1"/>
  <c r="E262" i="43"/>
  <c r="E248" i="43"/>
  <c r="E263" i="43" s="1"/>
  <c r="H413" i="43"/>
  <c r="E361" i="43"/>
  <c r="E394" i="43" s="1"/>
  <c r="I311" i="43"/>
  <c r="I16" i="43"/>
  <c r="I121" i="43" s="1"/>
  <c r="I62" i="43"/>
  <c r="E234" i="43"/>
  <c r="E237" i="43" s="1"/>
  <c r="H235" i="43"/>
  <c r="H238" i="43" s="1"/>
  <c r="I262" i="43"/>
  <c r="E360" i="43"/>
  <c r="E393" i="43" s="1"/>
  <c r="I275" i="43"/>
  <c r="I326" i="43"/>
  <c r="G379" i="43"/>
  <c r="G384" i="43"/>
  <c r="G393" i="43" s="1"/>
  <c r="G411" i="43" s="1"/>
  <c r="E388" i="43"/>
  <c r="I387" i="43"/>
  <c r="I390" i="43" s="1"/>
  <c r="E326" i="43"/>
  <c r="E362" i="43" s="1"/>
  <c r="E395" i="43" s="1"/>
  <c r="I274" i="43"/>
  <c r="I361" i="43" s="1"/>
  <c r="G24" i="47"/>
  <c r="G27" i="47"/>
  <c r="H27" i="47" s="1"/>
  <c r="H18" i="47"/>
  <c r="G22" i="47"/>
  <c r="H22" i="47" s="1"/>
  <c r="E236" i="43" l="1"/>
  <c r="H412" i="43"/>
  <c r="I362" i="43"/>
  <c r="G4" i="47"/>
  <c r="H4" i="47" s="1"/>
  <c r="G4" i="46"/>
  <c r="H4" i="46" s="1"/>
  <c r="G239" i="43"/>
  <c r="E239" i="43"/>
  <c r="I238" i="43"/>
  <c r="E412" i="43"/>
  <c r="I237" i="43"/>
  <c r="I411" i="43" s="1"/>
  <c r="E411" i="43"/>
  <c r="F412" i="43"/>
  <c r="F239" i="43"/>
  <c r="F413" i="43" s="1"/>
  <c r="E122" i="43"/>
  <c r="G385" i="43"/>
  <c r="G394" i="43" s="1"/>
  <c r="G412" i="43" s="1"/>
  <c r="I379" i="43"/>
  <c r="I385" i="43" s="1"/>
  <c r="G380" i="43"/>
  <c r="I388" i="43"/>
  <c r="I391" i="43" s="1"/>
  <c r="I394" i="43" s="1"/>
  <c r="E389" i="43"/>
  <c r="I389" i="43" s="1"/>
  <c r="I392" i="43" s="1"/>
  <c r="I122" i="43"/>
  <c r="G386" i="43" l="1"/>
  <c r="G395" i="43" s="1"/>
  <c r="I380" i="43"/>
  <c r="I386" i="43" s="1"/>
  <c r="I395" i="43" s="1"/>
  <c r="I412" i="43"/>
  <c r="E413" i="43"/>
  <c r="I239" i="43"/>
  <c r="G413" i="43"/>
  <c r="I413" i="43" l="1"/>
</calcChain>
</file>

<file path=xl/sharedStrings.xml><?xml version="1.0" encoding="utf-8"?>
<sst xmlns="http://schemas.openxmlformats.org/spreadsheetml/2006/main" count="750" uniqueCount="252">
  <si>
    <t>기관 운영비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</si>
  <si>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</si>
  <si>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</si>
  <si>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</si>
  <si>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</si>
  <si>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</si>
  <si>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</si>
  <si>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</si>
  <si>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</si>
  <si>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</si>
  <si>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</si>
  <si>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</si>
  <si>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</si>
  <si>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</si>
  <si>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</si>
  <si>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</si>
  <si>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</si>
  <si>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</si>
  <si>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</si>
  <si>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</si>
  <si>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</si>
  <si>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</si>
  <si>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</si>
  <si>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</si>
  <si>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</si>
  <si>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</si>
  <si>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</si>
  <si>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</si>
  <si>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</si>
  <si>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</si>
  <si>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</si>
  <si>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</si>
  <si>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</si>
  <si>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</si>
  <si>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</si>
  <si>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</si>
  <si>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</si>
  <si>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</si>
  <si>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</si>
  <si>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</si>
  <si>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</si>
  <si>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</si>
  <si>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</si>
  <si>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4" type="noConversion"/>
  </si>
  <si>
    <t>예산</t>
    <phoneticPr fontId="14" type="noConversion"/>
  </si>
  <si>
    <t>결산</t>
    <phoneticPr fontId="14" type="noConversion"/>
  </si>
  <si>
    <t>증감</t>
    <phoneticPr fontId="14" type="noConversion"/>
  </si>
  <si>
    <t>특성화사업</t>
    <phoneticPr fontId="14" type="noConversion"/>
  </si>
  <si>
    <t>언어발달
사업비</t>
    <phoneticPr fontId="14" type="noConversion"/>
  </si>
  <si>
    <t>방문사업</t>
    <phoneticPr fontId="14" type="noConversion"/>
  </si>
  <si>
    <t>한국어교육</t>
    <phoneticPr fontId="14" type="noConversion"/>
  </si>
  <si>
    <t>후원사업비</t>
    <phoneticPr fontId="14" type="noConversion"/>
  </si>
  <si>
    <t>잡지출</t>
    <phoneticPr fontId="14" type="noConversion"/>
  </si>
  <si>
    <t xml:space="preserve"> 잡지출</t>
    <phoneticPr fontId="14" type="noConversion"/>
  </si>
  <si>
    <t>외부지원금</t>
    <phoneticPr fontId="14" type="noConversion"/>
  </si>
  <si>
    <t>공동육아나눔터</t>
    <phoneticPr fontId="14" type="noConversion"/>
  </si>
  <si>
    <t>2018년 세 출 결 산 서</t>
    <phoneticPr fontId="14" type="noConversion"/>
  </si>
  <si>
    <t xml:space="preserve">강북구건강가정다문화가족지원센터 </t>
    <phoneticPr fontId="14" type="noConversion"/>
  </si>
  <si>
    <t>한부모
지원사업</t>
    <phoneticPr fontId="14" type="noConversion"/>
  </si>
  <si>
    <t>저소득가정
교육지원사업</t>
    <phoneticPr fontId="14" type="noConversion"/>
  </si>
  <si>
    <t>KSD나눔재단장학사업</t>
    <phoneticPr fontId="14" type="noConversion"/>
  </si>
  <si>
    <t>비지정후원금</t>
    <phoneticPr fontId="14" type="noConversion"/>
  </si>
  <si>
    <t>잡지출</t>
    <phoneticPr fontId="14" type="noConversion"/>
  </si>
  <si>
    <t>장난감도서관</t>
    <phoneticPr fontId="14" type="noConversion"/>
  </si>
  <si>
    <t>심리치료사업</t>
    <phoneticPr fontId="14" type="noConversion"/>
  </si>
  <si>
    <t>종사자수당
건가</t>
    <phoneticPr fontId="14" type="noConversion"/>
  </si>
  <si>
    <t>종사자수당
다가</t>
    <phoneticPr fontId="14" type="noConversion"/>
  </si>
  <si>
    <t>종사자수당
공육</t>
    <phoneticPr fontId="14" type="noConversion"/>
  </si>
  <si>
    <t>복지포인트</t>
    <phoneticPr fontId="14" type="noConversion"/>
  </si>
  <si>
    <t>서울시
가족상담특화</t>
    <phoneticPr fontId="14" type="noConversion"/>
  </si>
  <si>
    <t>서울시
다문화자조조임</t>
    <phoneticPr fontId="14" type="noConversion"/>
  </si>
  <si>
    <t>서울가족축제</t>
    <phoneticPr fontId="14" type="noConversion"/>
  </si>
  <si>
    <t>꿈동이운동회</t>
    <phoneticPr fontId="14" type="noConversion"/>
  </si>
  <si>
    <t>꿈동이예비학교</t>
    <phoneticPr fontId="14" type="noConversion"/>
  </si>
  <si>
    <t>사회보험부담비용</t>
    <phoneticPr fontId="14" type="noConversion"/>
  </si>
  <si>
    <t>여비</t>
    <phoneticPr fontId="14" type="noConversion"/>
  </si>
  <si>
    <t>홍보비</t>
    <phoneticPr fontId="14" type="noConversion"/>
  </si>
  <si>
    <t>홍보비</t>
    <phoneticPr fontId="14" type="noConversion"/>
  </si>
  <si>
    <t>수용비및수수료</t>
    <phoneticPr fontId="14" type="noConversion"/>
  </si>
  <si>
    <t>수용비 및 수수료</t>
    <phoneticPr fontId="14" type="noConversion"/>
  </si>
  <si>
    <t>공공요금</t>
    <phoneticPr fontId="14" type="noConversion"/>
  </si>
  <si>
    <t>수용비 및 수수료</t>
    <phoneticPr fontId="14" type="noConversion"/>
  </si>
  <si>
    <t>수용비 및 수수료</t>
    <phoneticPr fontId="14" type="noConversion"/>
  </si>
  <si>
    <t>공공요금</t>
    <phoneticPr fontId="14" type="noConversion"/>
  </si>
  <si>
    <t>기타운영비</t>
    <phoneticPr fontId="14" type="noConversion"/>
  </si>
  <si>
    <t>회의비</t>
    <phoneticPr fontId="14" type="noConversion"/>
  </si>
  <si>
    <t>시설비</t>
    <phoneticPr fontId="14" type="noConversion"/>
  </si>
  <si>
    <t>자산취득비</t>
    <phoneticPr fontId="14" type="noConversion"/>
  </si>
  <si>
    <t>가족생활</t>
    <phoneticPr fontId="14" type="noConversion"/>
  </si>
  <si>
    <t>나눔터운영</t>
    <phoneticPr fontId="14" type="noConversion"/>
  </si>
  <si>
    <t>품앗이활동지원</t>
    <phoneticPr fontId="14" type="noConversion"/>
  </si>
  <si>
    <t>장난감대여</t>
    <phoneticPr fontId="14" type="noConversion"/>
  </si>
  <si>
    <t>홍보비</t>
    <phoneticPr fontId="14" type="noConversion"/>
  </si>
  <si>
    <t>방문교육</t>
    <phoneticPr fontId="14" type="noConversion"/>
  </si>
  <si>
    <t>공동육아나눔터</t>
    <phoneticPr fontId="14" type="noConversion"/>
  </si>
  <si>
    <t>이용자가입비</t>
    <phoneticPr fontId="14" type="noConversion"/>
  </si>
  <si>
    <t>본인부담금</t>
    <phoneticPr fontId="14" type="noConversion"/>
  </si>
  <si>
    <t>재산조성비</t>
    <phoneticPr fontId="14" type="noConversion"/>
  </si>
  <si>
    <t>사업비</t>
    <phoneticPr fontId="14" type="noConversion"/>
  </si>
  <si>
    <t xml:space="preserve">이월금 </t>
    <phoneticPr fontId="14" type="noConversion"/>
  </si>
  <si>
    <t>예비비및
 기타</t>
    <phoneticPr fontId="14" type="noConversion"/>
  </si>
  <si>
    <t>외부지원금</t>
    <phoneticPr fontId="14" type="noConversion"/>
  </si>
  <si>
    <t>KT&amp;G가족캠프</t>
    <phoneticPr fontId="14" type="noConversion"/>
  </si>
  <si>
    <t>통합센터 건가</t>
    <phoneticPr fontId="14" type="noConversion"/>
  </si>
  <si>
    <t>통합센터 건가</t>
    <phoneticPr fontId="14" type="noConversion"/>
  </si>
  <si>
    <t>통합센터 추가</t>
    <phoneticPr fontId="14" type="noConversion"/>
  </si>
  <si>
    <t>통합센터 다가</t>
    <phoneticPr fontId="14" type="noConversion"/>
  </si>
  <si>
    <t>공동육아나눔터</t>
    <phoneticPr fontId="14" type="noConversion"/>
  </si>
  <si>
    <t>사례관리</t>
    <phoneticPr fontId="14" type="noConversion"/>
  </si>
  <si>
    <t>기타보조금</t>
    <phoneticPr fontId="14" type="noConversion"/>
  </si>
  <si>
    <t>서울시다문화
특화사업</t>
    <phoneticPr fontId="14" type="noConversion"/>
  </si>
  <si>
    <t>기타운영비</t>
    <phoneticPr fontId="14" type="noConversion"/>
  </si>
  <si>
    <t>서울한부모축제</t>
    <phoneticPr fontId="14" type="noConversion"/>
  </si>
  <si>
    <t>통합센터 건가
인건비</t>
    <phoneticPr fontId="14" type="noConversion"/>
  </si>
  <si>
    <t>통합센터 다가
인건비</t>
    <phoneticPr fontId="14" type="noConversion"/>
  </si>
  <si>
    <t>통합서비스 추가
인건비</t>
    <phoneticPr fontId="14" type="noConversion"/>
  </si>
  <si>
    <t>공동육아나눔터
인건비</t>
    <phoneticPr fontId="14" type="noConversion"/>
  </si>
  <si>
    <t>통번역 인건비</t>
    <phoneticPr fontId="14" type="noConversion"/>
  </si>
  <si>
    <t>언어발달 인건비</t>
    <phoneticPr fontId="14" type="noConversion"/>
  </si>
  <si>
    <t>사례관리 인건비</t>
    <phoneticPr fontId="14" type="noConversion"/>
  </si>
  <si>
    <t>통합센터 건가 
업무추진비</t>
    <phoneticPr fontId="14" type="noConversion"/>
  </si>
  <si>
    <t>통합센터 건가
운영비</t>
    <phoneticPr fontId="14" type="noConversion"/>
  </si>
  <si>
    <t>통합센터 추가
운영비</t>
    <phoneticPr fontId="14" type="noConversion"/>
  </si>
  <si>
    <t>공동육아나눔터
운영비</t>
    <phoneticPr fontId="14" type="noConversion"/>
  </si>
  <si>
    <t>사례관리 운영비</t>
    <phoneticPr fontId="14" type="noConversion"/>
  </si>
  <si>
    <t>언어발달 운영비</t>
    <phoneticPr fontId="14" type="noConversion"/>
  </si>
  <si>
    <t>통번역 운영비</t>
    <phoneticPr fontId="14" type="noConversion"/>
  </si>
  <si>
    <t>방문교육 운영비</t>
    <phoneticPr fontId="14" type="noConversion"/>
  </si>
  <si>
    <t>한국어교육 운영비</t>
    <phoneticPr fontId="14" type="noConversion"/>
  </si>
  <si>
    <t>업무추진비 합계</t>
    <phoneticPr fontId="14" type="noConversion"/>
  </si>
  <si>
    <t>인건비 합계</t>
    <phoneticPr fontId="14" type="noConversion"/>
  </si>
  <si>
    <t>가족학교인건비</t>
    <phoneticPr fontId="14" type="noConversion"/>
  </si>
  <si>
    <t>제수당</t>
    <phoneticPr fontId="14" type="noConversion"/>
  </si>
  <si>
    <t>가족학교사업비</t>
    <phoneticPr fontId="14" type="noConversion"/>
  </si>
  <si>
    <t>종사자수당</t>
    <phoneticPr fontId="14" type="noConversion"/>
  </si>
  <si>
    <t>수용비및수수료</t>
    <phoneticPr fontId="14" type="noConversion"/>
  </si>
  <si>
    <t>공공요금</t>
    <phoneticPr fontId="14" type="noConversion"/>
  </si>
  <si>
    <t>차기이월금</t>
    <phoneticPr fontId="14" type="noConversion"/>
  </si>
  <si>
    <t>차기이월금
(후원금)</t>
    <phoneticPr fontId="14" type="noConversion"/>
  </si>
  <si>
    <t>증감</t>
    <phoneticPr fontId="14" type="noConversion"/>
  </si>
  <si>
    <t>과년도 수입</t>
    <phoneticPr fontId="14" type="noConversion"/>
  </si>
  <si>
    <t>잡수입</t>
    <phoneticPr fontId="14" type="noConversion"/>
  </si>
  <si>
    <t>이월금</t>
    <phoneticPr fontId="14" type="noConversion"/>
  </si>
  <si>
    <t>시군구보조금</t>
    <phoneticPr fontId="14" type="noConversion"/>
  </si>
  <si>
    <t>강북구가족센터</t>
    <phoneticPr fontId="14" type="noConversion"/>
  </si>
  <si>
    <t>예    산    총    칙</t>
    <phoneticPr fontId="14" type="noConversion"/>
  </si>
  <si>
    <t>제 1 조(총   칙)</t>
    <phoneticPr fontId="14" type="noConversion"/>
  </si>
  <si>
    <t>■  다           음  ■</t>
    <phoneticPr fontId="14" type="noConversion"/>
  </si>
  <si>
    <t>회계별</t>
    <phoneticPr fontId="14" type="noConversion"/>
  </si>
  <si>
    <t>시설회계</t>
    <phoneticPr fontId="14" type="noConversion"/>
  </si>
  <si>
    <t>제 2 조(세입예산)</t>
    <phoneticPr fontId="14" type="noConversion"/>
  </si>
  <si>
    <t>제 3 조(세출예산)</t>
    <phoneticPr fontId="14" type="noConversion"/>
  </si>
  <si>
    <t>제 4 조(예산집행)</t>
    <phoneticPr fontId="14" type="noConversion"/>
  </si>
  <si>
    <t>본 예산은 예산회계법, 보조금의 예산 및 관리에 관한 법률,</t>
    <phoneticPr fontId="14" type="noConversion"/>
  </si>
  <si>
    <t>예산 집행상 부득이 과목 전용이 필요한 경우 다음 각 항에 의거</t>
    <phoneticPr fontId="14" type="noConversion"/>
  </si>
  <si>
    <t>변경, 집행 할 수 있다.</t>
    <phoneticPr fontId="14" type="noConversion"/>
  </si>
  <si>
    <t>(단위:원)</t>
    <phoneticPr fontId="14" type="noConversion"/>
  </si>
  <si>
    <t>1. 센터의 관간 전용 및 동일관내의 항간 전용을 하려면 센터운영위원회에 보고를 거쳐야 한다.</t>
    <phoneticPr fontId="14" type="noConversion"/>
  </si>
  <si>
    <t>2. 동일 항간의 목간 전용은 센터장의 결재 후 전용할 수 있다.</t>
    <phoneticPr fontId="14" type="noConversion"/>
  </si>
  <si>
    <t>관계규정을 준용 하여야 하며,</t>
    <phoneticPr fontId="14" type="noConversion"/>
  </si>
  <si>
    <t>관</t>
    <phoneticPr fontId="14" type="noConversion"/>
  </si>
  <si>
    <t>항</t>
    <phoneticPr fontId="14" type="noConversion"/>
  </si>
  <si>
    <t>목</t>
    <phoneticPr fontId="14" type="noConversion"/>
  </si>
  <si>
    <t>증감</t>
    <phoneticPr fontId="14" type="noConversion"/>
  </si>
  <si>
    <t>총  계</t>
    <phoneticPr fontId="14" type="noConversion"/>
  </si>
  <si>
    <t>보조금수입</t>
    <phoneticPr fontId="14" type="noConversion"/>
  </si>
  <si>
    <t>보조금수입</t>
    <phoneticPr fontId="14" type="noConversion"/>
  </si>
  <si>
    <t>소  계</t>
    <phoneticPr fontId="14" type="noConversion"/>
  </si>
  <si>
    <t>후원금수입</t>
    <phoneticPr fontId="14" type="noConversion"/>
  </si>
  <si>
    <t>후원금수입</t>
    <phoneticPr fontId="14" type="noConversion"/>
  </si>
  <si>
    <t>비지정후원금</t>
    <phoneticPr fontId="14" type="noConversion"/>
  </si>
  <si>
    <t>지정후원금</t>
    <phoneticPr fontId="14" type="noConversion"/>
  </si>
  <si>
    <t>소  계</t>
    <phoneticPr fontId="14" type="noConversion"/>
  </si>
  <si>
    <t>사업수입</t>
    <phoneticPr fontId="14" type="noConversion"/>
  </si>
  <si>
    <t>사업수입</t>
    <phoneticPr fontId="14" type="noConversion"/>
  </si>
  <si>
    <t>소  계</t>
    <phoneticPr fontId="14" type="noConversion"/>
  </si>
  <si>
    <t>잡수입</t>
    <phoneticPr fontId="14" type="noConversion"/>
  </si>
  <si>
    <t>잡수입</t>
    <phoneticPr fontId="14" type="noConversion"/>
  </si>
  <si>
    <t>기타잡수입</t>
    <phoneticPr fontId="14" type="noConversion"/>
  </si>
  <si>
    <t>이월금</t>
    <phoneticPr fontId="14" type="noConversion"/>
  </si>
  <si>
    <t>관</t>
    <phoneticPr fontId="14" type="noConversion"/>
  </si>
  <si>
    <t>목</t>
    <phoneticPr fontId="14" type="noConversion"/>
  </si>
  <si>
    <t>증감</t>
    <phoneticPr fontId="14" type="noConversion"/>
  </si>
  <si>
    <t>총  계</t>
    <phoneticPr fontId="14" type="noConversion"/>
  </si>
  <si>
    <t>사무비</t>
    <phoneticPr fontId="14" type="noConversion"/>
  </si>
  <si>
    <t>인건비</t>
    <phoneticPr fontId="14" type="noConversion"/>
  </si>
  <si>
    <t>급여</t>
    <phoneticPr fontId="14" type="noConversion"/>
  </si>
  <si>
    <t>제수당</t>
    <phoneticPr fontId="14" type="noConversion"/>
  </si>
  <si>
    <t>퇴직금 및 퇴직적립금</t>
    <phoneticPr fontId="14" type="noConversion"/>
  </si>
  <si>
    <t>사회보험 부담금</t>
    <phoneticPr fontId="14" type="noConversion"/>
  </si>
  <si>
    <t>소  계</t>
    <phoneticPr fontId="14" type="noConversion"/>
  </si>
  <si>
    <t>업무추진비</t>
    <phoneticPr fontId="14" type="noConversion"/>
  </si>
  <si>
    <t>여비</t>
    <phoneticPr fontId="14" type="noConversion"/>
  </si>
  <si>
    <t>수용비 및 수수료</t>
    <phoneticPr fontId="14" type="noConversion"/>
  </si>
  <si>
    <t>기타운영비</t>
    <phoneticPr fontId="14" type="noConversion"/>
  </si>
  <si>
    <t>사업비</t>
    <phoneticPr fontId="14" type="noConversion"/>
  </si>
  <si>
    <t>잡지출</t>
    <phoneticPr fontId="14" type="noConversion"/>
  </si>
  <si>
    <t>예비비 및 기타</t>
    <phoneticPr fontId="14" type="noConversion"/>
  </si>
  <si>
    <t>예비비</t>
    <phoneticPr fontId="14" type="noConversion"/>
  </si>
  <si>
    <t>반환금</t>
    <phoneticPr fontId="14" type="noConversion"/>
  </si>
  <si>
    <t>회의비</t>
    <phoneticPr fontId="14" type="noConversion"/>
  </si>
  <si>
    <t>기관운영비</t>
    <phoneticPr fontId="14" type="noConversion"/>
  </si>
  <si>
    <t>예비비
및 
기타</t>
    <phoneticPr fontId="14" type="noConversion"/>
  </si>
  <si>
    <t>사업비</t>
    <phoneticPr fontId="14" type="noConversion"/>
  </si>
  <si>
    <t>-</t>
    <phoneticPr fontId="14" type="noConversion"/>
  </si>
  <si>
    <t>증  감
(B-A)</t>
    <phoneticPr fontId="14" type="noConversion"/>
  </si>
  <si>
    <t>행정부대경비</t>
    <phoneticPr fontId="14" type="noConversion"/>
  </si>
  <si>
    <t>소계</t>
    <phoneticPr fontId="14" type="noConversion"/>
  </si>
  <si>
    <t>-</t>
  </si>
  <si>
    <t>공과금제세</t>
    <phoneticPr fontId="14" type="noConversion"/>
  </si>
  <si>
    <t>행정부대경비</t>
    <phoneticPr fontId="14" type="noConversion"/>
  </si>
  <si>
    <t>아이돌보미 관리 사업비</t>
    <phoneticPr fontId="14" type="noConversion"/>
  </si>
  <si>
    <t>아이돌봄수당 사업비</t>
    <phoneticPr fontId="14" type="noConversion"/>
  </si>
  <si>
    <t>아이돌봄시비지원 사업비</t>
    <phoneticPr fontId="14" type="noConversion"/>
  </si>
  <si>
    <t>-</t>
    <phoneticPr fontId="14" type="noConversion"/>
  </si>
  <si>
    <t>-</t>
    <phoneticPr fontId="14" type="noConversion"/>
  </si>
  <si>
    <t>국고보조금</t>
    <phoneticPr fontId="14" type="noConversion"/>
  </si>
  <si>
    <t>시도보조금</t>
    <phoneticPr fontId="14" type="noConversion"/>
  </si>
  <si>
    <t>24년 예산</t>
    <phoneticPr fontId="14" type="noConversion"/>
  </si>
  <si>
    <t>25년 예산</t>
    <phoneticPr fontId="14" type="noConversion"/>
  </si>
  <si>
    <t>2025년 강북구가족센터(아이돌봄지원사업) 세출 예산서</t>
    <phoneticPr fontId="14" type="noConversion"/>
  </si>
  <si>
    <t>2025년 강북구가족센터(아이돌봄지원사업) 세입 예산서</t>
    <phoneticPr fontId="14" type="noConversion"/>
  </si>
  <si>
    <t>2025년 강북구가족센터(아이돌봄지원사업) 세입·세출 예산서</t>
    <phoneticPr fontId="14" type="noConversion"/>
  </si>
  <si>
    <t>2024년 예산</t>
    <phoneticPr fontId="14" type="noConversion"/>
  </si>
  <si>
    <t>2025년 예산</t>
    <phoneticPr fontId="14" type="noConversion"/>
  </si>
  <si>
    <t>강북구가족센터(아이돌봄지원사업)의 2025년 본예산 세입세출예산(안)은</t>
    <phoneticPr fontId="14" type="noConversion"/>
  </si>
  <si>
    <t>2024년
 예산(A)</t>
    <phoneticPr fontId="14" type="noConversion"/>
  </si>
  <si>
    <t>2025년
예산(B)</t>
    <phoneticPr fontId="14" type="noConversion"/>
  </si>
  <si>
    <t>기타후생경비</t>
    <phoneticPr fontId="14" type="noConversion"/>
  </si>
  <si>
    <t>이월금</t>
    <phoneticPr fontId="14" type="noConversion"/>
  </si>
  <si>
    <t>전년도이월금</t>
    <phoneticPr fontId="14" type="noConversion"/>
  </si>
  <si>
    <t>전년도이월금(후원금)</t>
    <phoneticPr fontId="14" type="noConversion"/>
  </si>
  <si>
    <t>-</t>
    <phoneticPr fontId="14" type="noConversion"/>
  </si>
  <si>
    <t>(A)</t>
    <phoneticPr fontId="14" type="noConversion"/>
  </si>
  <si>
    <t>(B-A)</t>
    <phoneticPr fontId="14" type="noConversion"/>
  </si>
  <si>
    <t>사업수입</t>
    <phoneticPr fontId="14" type="noConversion"/>
  </si>
  <si>
    <t>본인부담금</t>
    <phoneticPr fontId="17" type="noConversion"/>
  </si>
  <si>
    <t>사무비</t>
    <phoneticPr fontId="14" type="noConversion"/>
  </si>
  <si>
    <t>국고보조금</t>
    <phoneticPr fontId="17" type="noConversion"/>
  </si>
  <si>
    <t>시도보조금</t>
    <phoneticPr fontId="14" type="noConversion"/>
  </si>
  <si>
    <t>사업비</t>
    <phoneticPr fontId="14" type="noConversion"/>
  </si>
  <si>
    <t>아이돌봄수당
사업비</t>
    <phoneticPr fontId="14" type="noConversion"/>
  </si>
  <si>
    <t>아이돌보미관리
사업비</t>
    <phoneticPr fontId="14" type="noConversion"/>
  </si>
  <si>
    <t>후원금</t>
    <phoneticPr fontId="14" type="noConversion"/>
  </si>
  <si>
    <t>아이돌봄 
시비지원 사업비</t>
    <phoneticPr fontId="14" type="noConversion"/>
  </si>
  <si>
    <t>이월금</t>
    <phoneticPr fontId="14" type="noConversion"/>
  </si>
  <si>
    <t>반환금</t>
    <phoneticPr fontId="14" type="noConversion"/>
  </si>
  <si>
    <t>후원금이월금</t>
    <phoneticPr fontId="14" type="noConversion"/>
  </si>
  <si>
    <t>각각 5,746,369,500원으로 하며 그 내역은 제2조 및 제3조와 같다.</t>
    <phoneticPr fontId="14" type="noConversion"/>
  </si>
  <si>
    <t>세입예산은 사업수입 2,100,426,880원, 보조금수입 3,510,900,620원, 
후원금수입 -원, 잡수입 20,001,000원, 전년도이월금 115,041,000원 으로 한다.</t>
    <phoneticPr fontId="14" type="noConversion"/>
  </si>
  <si>
    <t>세출예산은 사무비 267,116,580원, 재산조성비 -원,
사업비 5,394,250,920원, 잡지출 -원, 
반환금 85,002,000원, 예비비 -원으로 한다.</t>
    <phoneticPr fontId="14" type="noConversion"/>
  </si>
  <si>
    <t>사회복지시설 관리안내, 여성가족부 2025년 아이돌봄지원사업안내 등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</si>
</sst>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5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b/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6"/>
      <name val="HY견명조"/>
      <family val="1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3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9" fontId="4" fillId="0" borderId="0">
      <alignment vertical="center"/>
    </xf>
    <xf numFmtId="41" fontId="7" fillId="0" borderId="0">
      <alignment vertical="center"/>
    </xf>
    <xf numFmtId="177" fontId="19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5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177" fontId="10" fillId="3" borderId="19" xfId="4" applyNumberFormat="1" applyFont="1" applyFill="1" applyBorder="1" applyAlignment="1">
      <alignment horizontal="right" vertical="center" wrapText="1"/>
    </xf>
    <xf numFmtId="177" fontId="10" fillId="0" borderId="19" xfId="4" applyNumberFormat="1" applyFont="1" applyBorder="1" applyAlignment="1">
      <alignment horizontal="right" vertical="center" wrapText="1"/>
    </xf>
    <xf numFmtId="177" fontId="10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1" fillId="4" borderId="57" xfId="4" applyNumberFormat="1" applyFont="1" applyFill="1" applyBorder="1" applyAlignment="1">
      <alignment horizontal="right" vertical="center" wrapText="1"/>
    </xf>
    <xf numFmtId="177" fontId="11" fillId="4" borderId="18" xfId="4" applyNumberFormat="1" applyFont="1" applyFill="1" applyBorder="1" applyAlignment="1">
      <alignment horizontal="right" vertical="center" wrapText="1"/>
    </xf>
    <xf numFmtId="49" fontId="11" fillId="4" borderId="29" xfId="4" applyNumberFormat="1" applyFont="1" applyFill="1" applyBorder="1" applyAlignment="1">
      <alignment horizontal="center" vertical="center" wrapText="1"/>
    </xf>
    <xf numFmtId="177" fontId="11" fillId="4" borderId="67" xfId="4" applyNumberFormat="1" applyFont="1" applyFill="1" applyBorder="1" applyAlignment="1">
      <alignment horizontal="right" vertical="center" wrapText="1"/>
    </xf>
    <xf numFmtId="177" fontId="11" fillId="4" borderId="29" xfId="4" applyNumberFormat="1" applyFont="1" applyFill="1" applyBorder="1" applyAlignment="1">
      <alignment horizontal="right" vertical="center" wrapText="1"/>
    </xf>
    <xf numFmtId="49" fontId="20" fillId="3" borderId="60" xfId="4" applyNumberFormat="1" applyFont="1" applyFill="1" applyBorder="1" applyAlignment="1">
      <alignment horizontal="center" vertical="center" wrapText="1"/>
    </xf>
    <xf numFmtId="177" fontId="20" fillId="3" borderId="24" xfId="4" applyNumberFormat="1" applyFont="1" applyFill="1" applyBorder="1" applyAlignment="1">
      <alignment horizontal="right" vertical="center" wrapText="1"/>
    </xf>
    <xf numFmtId="177" fontId="20" fillId="3" borderId="25" xfId="4" applyNumberFormat="1" applyFont="1" applyFill="1" applyBorder="1" applyAlignment="1">
      <alignment horizontal="right" vertical="center" wrapText="1"/>
    </xf>
    <xf numFmtId="49" fontId="20" fillId="3" borderId="27" xfId="4" applyNumberFormat="1" applyFont="1" applyFill="1" applyBorder="1" applyAlignment="1">
      <alignment horizontal="center" vertical="center" wrapText="1"/>
    </xf>
    <xf numFmtId="177" fontId="20" fillId="3" borderId="19" xfId="4" applyNumberFormat="1" applyFont="1" applyFill="1" applyBorder="1" applyAlignment="1">
      <alignment horizontal="right" vertical="center" wrapText="1"/>
    </xf>
    <xf numFmtId="49" fontId="20" fillId="8" borderId="27" xfId="4" applyNumberFormat="1" applyFont="1" applyFill="1" applyBorder="1" applyAlignment="1">
      <alignment horizontal="center" vertical="center" wrapText="1"/>
    </xf>
    <xf numFmtId="177" fontId="20" fillId="8" borderId="19" xfId="4" applyNumberFormat="1" applyFont="1" applyFill="1" applyBorder="1" applyAlignment="1">
      <alignment horizontal="right" vertical="center" wrapText="1"/>
    </xf>
    <xf numFmtId="177" fontId="20" fillId="8" borderId="25" xfId="4" applyNumberFormat="1" applyFont="1" applyFill="1" applyBorder="1" applyAlignment="1">
      <alignment horizontal="right" vertical="center" wrapText="1"/>
    </xf>
    <xf numFmtId="177" fontId="20" fillId="0" borderId="24" xfId="4" applyNumberFormat="1" applyFont="1" applyFill="1" applyBorder="1" applyAlignment="1">
      <alignment horizontal="right" vertical="center" wrapText="1"/>
    </xf>
    <xf numFmtId="49" fontId="20" fillId="7" borderId="27" xfId="4" applyNumberFormat="1" applyFont="1" applyFill="1" applyBorder="1" applyAlignment="1">
      <alignment horizontal="center" vertical="center" wrapText="1"/>
    </xf>
    <xf numFmtId="177" fontId="20" fillId="7" borderId="19" xfId="4" applyNumberFormat="1" applyFont="1" applyFill="1" applyBorder="1" applyAlignment="1">
      <alignment horizontal="right" vertical="center" wrapText="1"/>
    </xf>
    <xf numFmtId="177" fontId="20" fillId="7" borderId="20" xfId="4" applyNumberFormat="1" applyFont="1" applyFill="1" applyBorder="1" applyAlignment="1">
      <alignment horizontal="right" vertical="center" wrapText="1"/>
    </xf>
    <xf numFmtId="49" fontId="20" fillId="11" borderId="27" xfId="4" applyNumberFormat="1" applyFont="1" applyFill="1" applyBorder="1" applyAlignment="1">
      <alignment horizontal="center" vertical="center" wrapText="1"/>
    </xf>
    <xf numFmtId="177" fontId="20" fillId="11" borderId="19" xfId="4" applyNumberFormat="1" applyFont="1" applyFill="1" applyBorder="1" applyAlignment="1">
      <alignment horizontal="right" vertical="center" wrapText="1"/>
    </xf>
    <xf numFmtId="177" fontId="20" fillId="11" borderId="24" xfId="4" applyNumberFormat="1" applyFont="1" applyFill="1" applyBorder="1" applyAlignment="1">
      <alignment horizontal="right" vertical="center" wrapText="1"/>
    </xf>
    <xf numFmtId="177" fontId="20" fillId="11" borderId="20" xfId="4" applyNumberFormat="1" applyFont="1" applyFill="1" applyBorder="1" applyAlignment="1">
      <alignment horizontal="right" vertical="center" wrapText="1"/>
    </xf>
    <xf numFmtId="0" fontId="20" fillId="3" borderId="37" xfId="4" applyNumberFormat="1" applyFont="1" applyFill="1" applyBorder="1" applyAlignment="1">
      <alignment horizontal="center" vertical="center" wrapText="1"/>
    </xf>
    <xf numFmtId="49" fontId="20" fillId="3" borderId="45" xfId="4" applyNumberFormat="1" applyFont="1" applyFill="1" applyBorder="1" applyAlignment="1">
      <alignment horizontal="center" vertical="center" wrapText="1"/>
    </xf>
    <xf numFmtId="49" fontId="20" fillId="3" borderId="65" xfId="4" applyNumberFormat="1" applyFont="1" applyFill="1" applyBorder="1" applyAlignment="1">
      <alignment horizontal="center" vertical="center" wrapText="1"/>
    </xf>
    <xf numFmtId="49" fontId="20" fillId="3" borderId="37" xfId="4" applyNumberFormat="1" applyFont="1" applyFill="1" applyBorder="1" applyAlignment="1">
      <alignment vertical="center" wrapText="1"/>
    </xf>
    <xf numFmtId="49" fontId="20" fillId="3" borderId="40" xfId="4" applyNumberFormat="1" applyFont="1" applyFill="1" applyBorder="1" applyAlignment="1">
      <alignment vertical="center" wrapText="1"/>
    </xf>
    <xf numFmtId="177" fontId="20" fillId="3" borderId="20" xfId="4" applyNumberFormat="1" applyFont="1" applyFill="1" applyBorder="1" applyAlignment="1">
      <alignment horizontal="right" vertical="center" wrapText="1"/>
    </xf>
    <xf numFmtId="0" fontId="20" fillId="5" borderId="34" xfId="4" applyNumberFormat="1" applyFont="1" applyFill="1" applyBorder="1" applyAlignment="1">
      <alignment horizontal="center" vertical="center" wrapText="1"/>
    </xf>
    <xf numFmtId="49" fontId="20" fillId="5" borderId="27" xfId="4" applyNumberFormat="1" applyFont="1" applyFill="1" applyBorder="1" applyAlignment="1">
      <alignment horizontal="center" vertical="center" wrapText="1"/>
    </xf>
    <xf numFmtId="177" fontId="20" fillId="5" borderId="19" xfId="4" applyNumberFormat="1" applyFont="1" applyFill="1" applyBorder="1" applyAlignment="1">
      <alignment horizontal="right" vertical="center" wrapText="1"/>
    </xf>
    <xf numFmtId="177" fontId="20" fillId="5" borderId="25" xfId="4" applyNumberFormat="1" applyFont="1" applyFill="1" applyBorder="1" applyAlignment="1">
      <alignment horizontal="right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1" fillId="5" borderId="35" xfId="4" applyNumberFormat="1" applyFont="1" applyFill="1" applyBorder="1" applyAlignment="1">
      <alignment horizontal="center" vertical="center" wrapText="1"/>
    </xf>
    <xf numFmtId="177" fontId="20" fillId="5" borderId="20" xfId="4" applyNumberFormat="1" applyFont="1" applyFill="1" applyBorder="1" applyAlignment="1">
      <alignment horizontal="right" vertical="center" wrapText="1"/>
    </xf>
    <xf numFmtId="49" fontId="20" fillId="3" borderId="37" xfId="21" applyNumberFormat="1" applyFont="1" applyFill="1" applyBorder="1" applyAlignment="1">
      <alignment vertical="center" wrapText="1"/>
    </xf>
    <xf numFmtId="49" fontId="20" fillId="3" borderId="37" xfId="4" applyNumberFormat="1" applyFont="1" applyFill="1" applyBorder="1" applyAlignment="1">
      <alignment horizontal="center" vertical="center" wrapText="1"/>
    </xf>
    <xf numFmtId="49" fontId="20" fillId="6" borderId="45" xfId="4" applyNumberFormat="1" applyFont="1" applyFill="1" applyBorder="1" applyAlignment="1">
      <alignment horizontal="center" vertical="center" wrapText="1"/>
    </xf>
    <xf numFmtId="49" fontId="20" fillId="6" borderId="27" xfId="4" applyNumberFormat="1" applyFont="1" applyFill="1" applyBorder="1" applyAlignment="1">
      <alignment horizontal="center" vertical="center" wrapText="1"/>
    </xf>
    <xf numFmtId="177" fontId="20" fillId="6" borderId="19" xfId="4" applyNumberFormat="1" applyFont="1" applyFill="1" applyBorder="1" applyAlignment="1">
      <alignment horizontal="right" vertical="center" wrapText="1"/>
    </xf>
    <xf numFmtId="177" fontId="20" fillId="6" borderId="25" xfId="4" applyNumberFormat="1" applyFont="1" applyFill="1" applyBorder="1" applyAlignment="1">
      <alignment horizontal="right" vertical="center" wrapText="1"/>
    </xf>
    <xf numFmtId="0" fontId="20" fillId="3" borderId="40" xfId="4" applyNumberFormat="1" applyFont="1" applyFill="1" applyBorder="1" applyAlignment="1">
      <alignment horizontal="center" vertical="center" wrapText="1"/>
    </xf>
    <xf numFmtId="49" fontId="20" fillId="6" borderId="65" xfId="4" applyNumberFormat="1" applyFont="1" applyFill="1" applyBorder="1" applyAlignment="1">
      <alignment horizontal="center" vertical="center" wrapText="1"/>
    </xf>
    <xf numFmtId="0" fontId="20" fillId="3" borderId="37" xfId="4" applyNumberFormat="1" applyFont="1" applyFill="1" applyBorder="1" applyAlignment="1">
      <alignment vertical="top" wrapText="1"/>
    </xf>
    <xf numFmtId="0" fontId="20" fillId="3" borderId="40" xfId="4" applyNumberFormat="1" applyFont="1" applyFill="1" applyBorder="1" applyAlignment="1">
      <alignment vertical="top" wrapText="1"/>
    </xf>
    <xf numFmtId="0" fontId="20" fillId="3" borderId="37" xfId="4" applyNumberFormat="1" applyFont="1" applyFill="1" applyBorder="1" applyAlignment="1">
      <alignment vertical="center" wrapText="1"/>
    </xf>
    <xf numFmtId="0" fontId="20" fillId="3" borderId="40" xfId="4" applyNumberFormat="1" applyFont="1" applyFill="1" applyBorder="1" applyAlignment="1">
      <alignment vertical="center" wrapText="1"/>
    </xf>
    <xf numFmtId="177" fontId="20" fillId="0" borderId="19" xfId="4" applyNumberFormat="1" applyFont="1" applyFill="1" applyBorder="1" applyAlignment="1">
      <alignment horizontal="right" vertical="center" wrapText="1"/>
    </xf>
    <xf numFmtId="177" fontId="20" fillId="9" borderId="25" xfId="4" applyNumberFormat="1" applyFont="1" applyFill="1" applyBorder="1" applyAlignment="1">
      <alignment horizontal="right" vertical="center" wrapText="1"/>
    </xf>
    <xf numFmtId="177" fontId="20" fillId="9" borderId="19" xfId="4" applyNumberFormat="1" applyFont="1" applyFill="1" applyBorder="1" applyAlignment="1">
      <alignment horizontal="right" vertical="center" wrapText="1"/>
    </xf>
    <xf numFmtId="177" fontId="20" fillId="6" borderId="20" xfId="4" applyNumberFormat="1" applyFont="1" applyFill="1" applyBorder="1" applyAlignment="1">
      <alignment horizontal="right" vertical="center" wrapText="1"/>
    </xf>
    <xf numFmtId="0" fontId="20" fillId="3" borderId="27" xfId="4" applyNumberFormat="1" applyFont="1" applyFill="1" applyBorder="1" applyAlignment="1">
      <alignment vertical="top" wrapText="1"/>
    </xf>
    <xf numFmtId="49" fontId="20" fillId="10" borderId="27" xfId="4" applyNumberFormat="1" applyFont="1" applyFill="1" applyBorder="1" applyAlignment="1">
      <alignment horizontal="center" vertical="center" wrapText="1"/>
    </xf>
    <xf numFmtId="177" fontId="20" fillId="10" borderId="19" xfId="4" applyNumberFormat="1" applyFont="1" applyFill="1" applyBorder="1" applyAlignment="1">
      <alignment horizontal="right" vertical="center" wrapText="1"/>
    </xf>
    <xf numFmtId="177" fontId="20" fillId="10" borderId="20" xfId="4" applyNumberFormat="1" applyFont="1" applyFill="1" applyBorder="1" applyAlignment="1">
      <alignment horizontal="right" vertical="center" wrapText="1"/>
    </xf>
    <xf numFmtId="49" fontId="20" fillId="9" borderId="27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49" fontId="20" fillId="5" borderId="37" xfId="4" applyNumberFormat="1" applyFont="1" applyFill="1" applyBorder="1" applyAlignment="1">
      <alignment horizontal="center" vertical="center" wrapText="1"/>
    </xf>
    <xf numFmtId="177" fontId="20" fillId="5" borderId="26" xfId="4" applyNumberFormat="1" applyFont="1" applyFill="1" applyBorder="1" applyAlignment="1">
      <alignment horizontal="right" vertical="center" wrapText="1"/>
    </xf>
    <xf numFmtId="177" fontId="20" fillId="5" borderId="45" xfId="4" applyNumberFormat="1" applyFont="1" applyFill="1" applyBorder="1" applyAlignment="1">
      <alignment horizontal="right" vertical="center" wrapText="1"/>
    </xf>
    <xf numFmtId="0" fontId="23" fillId="0" borderId="0" xfId="14" applyNumberFormat="1" applyFont="1" applyBorder="1" applyAlignment="1">
      <alignment vertical="center"/>
    </xf>
    <xf numFmtId="0" fontId="23" fillId="0" borderId="0" xfId="14" applyNumberFormat="1" applyFont="1" applyBorder="1" applyAlignment="1">
      <alignment horizontal="right" vertical="center"/>
    </xf>
    <xf numFmtId="0" fontId="9" fillId="3" borderId="21" xfId="14" applyNumberFormat="1" applyFont="1" applyFill="1" applyBorder="1" applyAlignment="1">
      <alignment horizontal="center" vertical="center" wrapText="1"/>
    </xf>
    <xf numFmtId="0" fontId="9" fillId="3" borderId="22" xfId="14" applyNumberFormat="1" applyFont="1" applyFill="1" applyBorder="1" applyAlignment="1">
      <alignment horizontal="center" vertical="center" wrapText="1"/>
    </xf>
    <xf numFmtId="0" fontId="9" fillId="3" borderId="23" xfId="14" applyNumberFormat="1" applyFont="1" applyFill="1" applyBorder="1" applyAlignment="1">
      <alignment horizontal="center" vertical="center" wrapText="1"/>
    </xf>
    <xf numFmtId="41" fontId="13" fillId="0" borderId="0" xfId="10">
      <alignment vertical="center"/>
    </xf>
    <xf numFmtId="0" fontId="0" fillId="0" borderId="0" xfId="3" applyNumberFormat="1" applyFont="1" applyFill="1">
      <alignment vertical="center"/>
    </xf>
    <xf numFmtId="177" fontId="26" fillId="0" borderId="0" xfId="3" applyNumberFormat="1" applyFont="1" applyFill="1" applyAlignment="1">
      <alignment horizontal="right" vertical="center"/>
    </xf>
    <xf numFmtId="41" fontId="13" fillId="0" borderId="0" xfId="10" applyFill="1">
      <alignment vertical="center"/>
    </xf>
    <xf numFmtId="0" fontId="26" fillId="0" borderId="0" xfId="3" applyNumberFormat="1" applyFont="1" applyFill="1">
      <alignment vertical="center"/>
    </xf>
    <xf numFmtId="0" fontId="26" fillId="0" borderId="0" xfId="3" applyNumberFormat="1" applyFont="1" applyFill="1" applyBorder="1">
      <alignment vertical="center"/>
    </xf>
    <xf numFmtId="0" fontId="28" fillId="0" borderId="0" xfId="22" applyFont="1" applyBorder="1">
      <alignment vertical="center"/>
    </xf>
    <xf numFmtId="0" fontId="28" fillId="0" borderId="0" xfId="22" applyFont="1" applyBorder="1" applyAlignment="1">
      <alignment vertical="center" wrapText="1"/>
    </xf>
    <xf numFmtId="41" fontId="28" fillId="0" borderId="0" xfId="23" applyFont="1" applyBorder="1">
      <alignment vertical="center"/>
    </xf>
    <xf numFmtId="178" fontId="29" fillId="0" borderId="0" xfId="23" applyNumberFormat="1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1" fillId="0" borderId="0" xfId="22" applyFont="1" applyBorder="1" applyAlignment="1">
      <alignment vertical="center" wrapText="1"/>
    </xf>
    <xf numFmtId="41" fontId="31" fillId="0" borderId="0" xfId="23" applyFont="1" applyBorder="1">
      <alignment vertical="center"/>
    </xf>
    <xf numFmtId="178" fontId="32" fillId="0" borderId="0" xfId="23" applyNumberFormat="1" applyFont="1" applyBorder="1">
      <alignment vertical="center"/>
    </xf>
    <xf numFmtId="0" fontId="31" fillId="0" borderId="0" xfId="22" applyFont="1" applyBorder="1" applyAlignment="1">
      <alignment vertical="center"/>
    </xf>
    <xf numFmtId="0" fontId="31" fillId="0" borderId="0" xfId="22" applyFont="1" applyBorder="1" applyAlignment="1">
      <alignment horizontal="right" vertical="center"/>
    </xf>
    <xf numFmtId="0" fontId="33" fillId="0" borderId="0" xfId="22" applyFont="1" applyBorder="1">
      <alignment vertical="center"/>
    </xf>
    <xf numFmtId="0" fontId="33" fillId="0" borderId="0" xfId="22" applyFont="1" applyBorder="1" applyAlignment="1">
      <alignment vertical="center" wrapText="1"/>
    </xf>
    <xf numFmtId="41" fontId="33" fillId="0" borderId="0" xfId="23" applyFont="1" applyBorder="1">
      <alignment vertical="center"/>
    </xf>
    <xf numFmtId="178" fontId="33" fillId="0" borderId="0" xfId="23" applyNumberFormat="1" applyFont="1" applyBorder="1">
      <alignment vertical="center"/>
    </xf>
    <xf numFmtId="178" fontId="28" fillId="0" borderId="0" xfId="23" applyNumberFormat="1" applyFont="1" applyBorder="1">
      <alignment vertical="center"/>
    </xf>
    <xf numFmtId="41" fontId="28" fillId="0" borderId="0" xfId="23" applyFont="1">
      <alignment vertical="center"/>
    </xf>
    <xf numFmtId="178" fontId="28" fillId="0" borderId="0" xfId="23" applyNumberFormat="1" applyFont="1">
      <alignment vertical="center"/>
    </xf>
    <xf numFmtId="0" fontId="28" fillId="0" borderId="0" xfId="22" applyFont="1">
      <alignment vertical="center"/>
    </xf>
    <xf numFmtId="178" fontId="28" fillId="0" borderId="0" xfId="22" applyNumberFormat="1" applyFont="1">
      <alignment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horizontal="right" vertical="center"/>
    </xf>
    <xf numFmtId="177" fontId="25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177" fontId="27" fillId="0" borderId="0" xfId="1" applyNumberFormat="1" applyFont="1" applyFill="1" applyBorder="1" applyAlignment="1">
      <alignment horizontal="right" vertical="center"/>
    </xf>
    <xf numFmtId="177" fontId="26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12" fillId="0" borderId="0" xfId="3" applyNumberFormat="1" applyFont="1" applyAlignment="1">
      <alignment vertical="center"/>
    </xf>
    <xf numFmtId="0" fontId="34" fillId="12" borderId="12" xfId="0" applyFont="1" applyFill="1" applyBorder="1" applyAlignment="1">
      <alignment horizontal="center" vertical="center"/>
    </xf>
    <xf numFmtId="0" fontId="34" fillId="12" borderId="13" xfId="0" applyFont="1" applyFill="1" applyBorder="1" applyAlignment="1">
      <alignment horizontal="center" vertical="center"/>
    </xf>
    <xf numFmtId="41" fontId="34" fillId="12" borderId="13" xfId="10" applyFont="1" applyFill="1" applyBorder="1" applyAlignment="1">
      <alignment horizontal="center" vertical="center"/>
    </xf>
    <xf numFmtId="0" fontId="18" fillId="0" borderId="0" xfId="22" applyFont="1" applyBorder="1">
      <alignment vertical="center"/>
    </xf>
    <xf numFmtId="0" fontId="26" fillId="0" borderId="0" xfId="3" applyNumberFormat="1" applyFont="1">
      <alignment vertical="center"/>
    </xf>
    <xf numFmtId="41" fontId="34" fillId="13" borderId="71" xfId="10" applyFont="1" applyFill="1" applyBorder="1" applyAlignment="1">
      <alignment horizontal="center" vertical="center"/>
    </xf>
    <xf numFmtId="9" fontId="34" fillId="13" borderId="2" xfId="0" applyNumberFormat="1" applyFont="1" applyFill="1" applyBorder="1" applyAlignment="1">
      <alignment horizontal="center" vertical="center"/>
    </xf>
    <xf numFmtId="41" fontId="35" fillId="0" borderId="71" xfId="10" applyFont="1" applyBorder="1" applyAlignment="1">
      <alignment vertical="center"/>
    </xf>
    <xf numFmtId="9" fontId="35" fillId="0" borderId="2" xfId="0" applyNumberFormat="1" applyFont="1" applyBorder="1" applyAlignment="1">
      <alignment horizontal="center" vertical="center"/>
    </xf>
    <xf numFmtId="41" fontId="34" fillId="11" borderId="71" xfId="10" applyFont="1" applyFill="1" applyBorder="1" applyAlignment="1">
      <alignment horizontal="center" vertical="center"/>
    </xf>
    <xf numFmtId="9" fontId="34" fillId="11" borderId="2" xfId="0" applyNumberFormat="1" applyFont="1" applyFill="1" applyBorder="1" applyAlignment="1">
      <alignment horizontal="center" vertical="center"/>
    </xf>
    <xf numFmtId="41" fontId="35" fillId="9" borderId="71" xfId="10" applyFont="1" applyFill="1" applyBorder="1" applyAlignment="1">
      <alignment vertical="center"/>
    </xf>
    <xf numFmtId="9" fontId="35" fillId="9" borderId="2" xfId="0" applyNumberFormat="1" applyFont="1" applyFill="1" applyBorder="1" applyAlignment="1">
      <alignment horizontal="center" vertical="center"/>
    </xf>
    <xf numFmtId="41" fontId="34" fillId="11" borderId="73" xfId="10" applyFont="1" applyFill="1" applyBorder="1" applyAlignment="1">
      <alignment horizontal="center" vertical="center"/>
    </xf>
    <xf numFmtId="9" fontId="34" fillId="11" borderId="4" xfId="0" applyNumberFormat="1" applyFont="1" applyFill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7" fillId="0" borderId="0" xfId="3" applyNumberFormat="1" applyFont="1">
      <alignment vertical="center"/>
    </xf>
    <xf numFmtId="0" fontId="24" fillId="2" borderId="1" xfId="3" applyNumberFormat="1" applyFont="1" applyFill="1" applyBorder="1" applyAlignment="1">
      <alignment horizontal="center" vertical="center"/>
    </xf>
    <xf numFmtId="41" fontId="26" fillId="0" borderId="0" xfId="10" applyFont="1">
      <alignment vertical="center"/>
    </xf>
    <xf numFmtId="0" fontId="25" fillId="0" borderId="0" xfId="3" applyNumberFormat="1" applyFont="1">
      <alignment vertical="center"/>
    </xf>
    <xf numFmtId="0" fontId="38" fillId="0" borderId="0" xfId="3" applyNumberFormat="1" applyFont="1" applyAlignment="1">
      <alignment vertical="center"/>
    </xf>
    <xf numFmtId="0" fontId="24" fillId="0" borderId="0" xfId="3" applyNumberFormat="1" applyFont="1" applyFill="1" applyBorder="1" applyAlignment="1">
      <alignment vertical="center"/>
    </xf>
    <xf numFmtId="0" fontId="24" fillId="0" borderId="0" xfId="3" applyNumberFormat="1" applyFont="1" applyFill="1" applyBorder="1" applyAlignment="1">
      <alignment horizontal="center" vertical="center"/>
    </xf>
    <xf numFmtId="41" fontId="24" fillId="0" borderId="0" xfId="3" applyNumberFormat="1" applyFont="1" applyFill="1" applyBorder="1">
      <alignment vertical="center"/>
    </xf>
    <xf numFmtId="0" fontId="31" fillId="0" borderId="0" xfId="22" applyFont="1" applyAlignment="1">
      <alignment horizontal="left" vertical="center"/>
    </xf>
    <xf numFmtId="0" fontId="18" fillId="0" borderId="0" xfId="22" applyFont="1">
      <alignment vertical="center"/>
    </xf>
    <xf numFmtId="0" fontId="35" fillId="0" borderId="1" xfId="0" applyFont="1" applyBorder="1" applyAlignment="1">
      <alignment horizontal="center" vertical="center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1" fillId="0" borderId="75" xfId="22" applyFont="1" applyBorder="1" applyAlignment="1">
      <alignment horizontal="center" vertical="center"/>
    </xf>
    <xf numFmtId="0" fontId="31" fillId="0" borderId="76" xfId="22" applyFont="1" applyBorder="1" applyAlignment="1">
      <alignment horizontal="center" vertical="center"/>
    </xf>
    <xf numFmtId="0" fontId="31" fillId="0" borderId="76" xfId="22" applyFont="1" applyBorder="1" applyAlignment="1">
      <alignment horizontal="center" vertical="center" wrapText="1"/>
    </xf>
    <xf numFmtId="41" fontId="31" fillId="0" borderId="76" xfId="23" applyFont="1" applyBorder="1" applyAlignment="1">
      <alignment horizontal="center" vertical="center" wrapText="1"/>
    </xf>
    <xf numFmtId="41" fontId="31" fillId="0" borderId="77" xfId="23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9" xfId="22" applyFont="1" applyBorder="1" applyAlignment="1">
      <alignment horizontal="center" vertical="center"/>
    </xf>
    <xf numFmtId="180" fontId="31" fillId="0" borderId="79" xfId="23" applyNumberFormat="1" applyFont="1" applyBorder="1" applyAlignment="1">
      <alignment horizontal="right" vertical="center"/>
    </xf>
    <xf numFmtId="180" fontId="31" fillId="0" borderId="80" xfId="23" applyNumberFormat="1" applyFont="1" applyBorder="1" applyAlignment="1">
      <alignment horizontal="right" vertical="center"/>
    </xf>
    <xf numFmtId="0" fontId="38" fillId="0" borderId="0" xfId="3" applyNumberFormat="1" applyFont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4" fillId="12" borderId="72" xfId="0" applyFont="1" applyFill="1" applyBorder="1" applyAlignment="1">
      <alignment horizontal="center" vertical="center"/>
    </xf>
    <xf numFmtId="0" fontId="34" fillId="12" borderId="67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6" fillId="11" borderId="71" xfId="0" applyFont="1" applyFill="1" applyBorder="1" applyAlignment="1">
      <alignment horizontal="center" vertical="center"/>
    </xf>
    <xf numFmtId="0" fontId="36" fillId="11" borderId="30" xfId="0" applyFont="1" applyFill="1" applyBorder="1" applyAlignment="1">
      <alignment horizontal="center" vertical="center"/>
    </xf>
    <xf numFmtId="0" fontId="36" fillId="11" borderId="1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0" fontId="34" fillId="13" borderId="9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49" fontId="20" fillId="3" borderId="49" xfId="4" applyNumberFormat="1" applyFont="1" applyFill="1" applyBorder="1" applyAlignment="1">
      <alignment horizontal="center" vertical="center" wrapText="1"/>
    </xf>
    <xf numFmtId="49" fontId="20" fillId="3" borderId="68" xfId="4" applyNumberFormat="1" applyFont="1" applyFill="1" applyBorder="1" applyAlignment="1">
      <alignment horizontal="center" vertical="center" wrapText="1"/>
    </xf>
    <xf numFmtId="49" fontId="20" fillId="8" borderId="63" xfId="21" applyNumberFormat="1" applyFont="1" applyFill="1" applyBorder="1" applyAlignment="1">
      <alignment horizontal="center" vertical="center" wrapText="1"/>
    </xf>
    <xf numFmtId="49" fontId="20" fillId="8" borderId="45" xfId="21" applyNumberFormat="1" applyFont="1" applyFill="1" applyBorder="1" applyAlignment="1">
      <alignment horizontal="center" vertical="center" wrapText="1"/>
    </xf>
    <xf numFmtId="49" fontId="20" fillId="8" borderId="20" xfId="21" applyNumberFormat="1" applyFont="1" applyFill="1" applyBorder="1" applyAlignment="1">
      <alignment horizontal="center" vertical="center" wrapText="1"/>
    </xf>
    <xf numFmtId="49" fontId="20" fillId="0" borderId="54" xfId="21" applyNumberFormat="1" applyFont="1" applyFill="1" applyBorder="1" applyAlignment="1">
      <alignment horizontal="center" vertical="center" wrapText="1"/>
    </xf>
    <xf numFmtId="49" fontId="20" fillId="0" borderId="49" xfId="21" applyNumberFormat="1" applyFont="1" applyFill="1" applyBorder="1" applyAlignment="1">
      <alignment horizontal="center" vertical="center" wrapText="1"/>
    </xf>
    <xf numFmtId="49" fontId="20" fillId="0" borderId="53" xfId="21" applyNumberFormat="1" applyFont="1" applyFill="1" applyBorder="1" applyAlignment="1">
      <alignment horizontal="center" vertical="center" wrapText="1"/>
    </xf>
    <xf numFmtId="0" fontId="20" fillId="3" borderId="36" xfId="4" applyNumberFormat="1" applyFont="1" applyFill="1" applyBorder="1" applyAlignment="1">
      <alignment horizontal="center" vertical="center" wrapText="1"/>
    </xf>
    <xf numFmtId="0" fontId="20" fillId="3" borderId="37" xfId="4" applyNumberFormat="1" applyFont="1" applyFill="1" applyBorder="1" applyAlignment="1">
      <alignment horizontal="center" vertical="center" wrapText="1"/>
    </xf>
    <xf numFmtId="49" fontId="20" fillId="3" borderId="66" xfId="21" applyNumberFormat="1" applyFont="1" applyFill="1" applyBorder="1" applyAlignment="1">
      <alignment horizontal="center" vertical="center" wrapText="1"/>
    </xf>
    <xf numFmtId="49" fontId="20" fillId="3" borderId="45" xfId="21" applyNumberFormat="1" applyFont="1" applyFill="1" applyBorder="1" applyAlignment="1">
      <alignment horizontal="center" vertical="center" wrapText="1"/>
    </xf>
    <xf numFmtId="49" fontId="20" fillId="0" borderId="36" xfId="21" applyNumberFormat="1" applyFont="1" applyFill="1" applyBorder="1" applyAlignment="1">
      <alignment horizontal="center" vertical="center" wrapText="1"/>
    </xf>
    <xf numFmtId="49" fontId="20" fillId="0" borderId="37" xfId="21" applyNumberFormat="1" applyFont="1" applyFill="1" applyBorder="1" applyAlignment="1">
      <alignment horizontal="center" vertical="center" wrapText="1"/>
    </xf>
    <xf numFmtId="49" fontId="20" fillId="9" borderId="66" xfId="21" applyNumberFormat="1" applyFont="1" applyFill="1" applyBorder="1" applyAlignment="1">
      <alignment horizontal="center" vertical="center" wrapText="1"/>
    </xf>
    <xf numFmtId="49" fontId="20" fillId="9" borderId="45" xfId="21" applyNumberFormat="1" applyFont="1" applyFill="1" applyBorder="1" applyAlignment="1">
      <alignment horizontal="center" vertical="center" wrapText="1"/>
    </xf>
    <xf numFmtId="49" fontId="20" fillId="9" borderId="65" xfId="21" applyNumberFormat="1" applyFont="1" applyFill="1" applyBorder="1" applyAlignment="1">
      <alignment horizontal="center" vertical="center" wrapText="1"/>
    </xf>
    <xf numFmtId="49" fontId="20" fillId="7" borderId="46" xfId="21" applyNumberFormat="1" applyFont="1" applyFill="1" applyBorder="1" applyAlignment="1">
      <alignment horizontal="center" vertical="center" wrapText="1"/>
    </xf>
    <xf numFmtId="49" fontId="20" fillId="7" borderId="47" xfId="21" applyNumberFormat="1" applyFont="1" applyFill="1" applyBorder="1" applyAlignment="1">
      <alignment horizontal="center" vertical="center" wrapText="1"/>
    </xf>
    <xf numFmtId="49" fontId="20" fillId="7" borderId="0" xfId="21" applyNumberFormat="1" applyFont="1" applyFill="1" applyBorder="1" applyAlignment="1">
      <alignment horizontal="center" vertical="center" wrapText="1"/>
    </xf>
    <xf numFmtId="49" fontId="20" fillId="7" borderId="44" xfId="21" applyNumberFormat="1" applyFont="1" applyFill="1" applyBorder="1" applyAlignment="1">
      <alignment horizontal="center" vertical="center" wrapText="1"/>
    </xf>
    <xf numFmtId="49" fontId="20" fillId="7" borderId="50" xfId="21" applyNumberFormat="1" applyFont="1" applyFill="1" applyBorder="1" applyAlignment="1">
      <alignment horizontal="center" vertical="center" wrapText="1"/>
    </xf>
    <xf numFmtId="49" fontId="20" fillId="7" borderId="64" xfId="21" applyNumberFormat="1" applyFont="1" applyFill="1" applyBorder="1" applyAlignment="1">
      <alignment horizontal="center" vertical="center" wrapText="1"/>
    </xf>
    <xf numFmtId="49" fontId="20" fillId="3" borderId="32" xfId="4" applyNumberFormat="1" applyFont="1" applyFill="1" applyBorder="1" applyAlignment="1">
      <alignment horizontal="center" vertical="center" wrapText="1"/>
    </xf>
    <xf numFmtId="49" fontId="20" fillId="3" borderId="41" xfId="4" applyNumberFormat="1" applyFont="1" applyFill="1" applyBorder="1" applyAlignment="1">
      <alignment horizontal="center" vertical="center" wrapText="1"/>
    </xf>
    <xf numFmtId="49" fontId="20" fillId="3" borderId="31" xfId="4" applyNumberFormat="1" applyFont="1" applyFill="1" applyBorder="1" applyAlignment="1">
      <alignment horizontal="center" vertical="center" wrapText="1"/>
    </xf>
    <xf numFmtId="49" fontId="20" fillId="9" borderId="63" xfId="4" applyNumberFormat="1" applyFont="1" applyFill="1" applyBorder="1" applyAlignment="1">
      <alignment horizontal="center" vertical="center" wrapText="1"/>
    </xf>
    <xf numFmtId="49" fontId="20" fillId="9" borderId="45" xfId="4" applyNumberFormat="1" applyFont="1" applyFill="1" applyBorder="1" applyAlignment="1">
      <alignment horizontal="center" vertical="center" wrapText="1"/>
    </xf>
    <xf numFmtId="49" fontId="20" fillId="9" borderId="20" xfId="4" applyNumberFormat="1" applyFont="1" applyFill="1" applyBorder="1" applyAlignment="1">
      <alignment horizontal="center" vertical="center" wrapText="1"/>
    </xf>
    <xf numFmtId="49" fontId="20" fillId="9" borderId="63" xfId="21" applyNumberFormat="1" applyFont="1" applyFill="1" applyBorder="1" applyAlignment="1">
      <alignment horizontal="center" vertical="center" wrapText="1"/>
    </xf>
    <xf numFmtId="49" fontId="20" fillId="9" borderId="20" xfId="21" applyNumberFormat="1" applyFont="1" applyFill="1" applyBorder="1" applyAlignment="1">
      <alignment horizontal="center" vertical="center" wrapText="1"/>
    </xf>
    <xf numFmtId="0" fontId="20" fillId="0" borderId="37" xfId="4" applyNumberFormat="1" applyFont="1" applyFill="1" applyBorder="1" applyAlignment="1" applyProtection="1">
      <alignment horizontal="center" vertical="center" wrapText="1"/>
    </xf>
    <xf numFmtId="0" fontId="20" fillId="0" borderId="40" xfId="4" applyNumberFormat="1" applyFont="1" applyFill="1" applyBorder="1" applyAlignment="1" applyProtection="1">
      <alignment horizontal="center" vertical="center" wrapText="1"/>
    </xf>
    <xf numFmtId="49" fontId="20" fillId="11" borderId="63" xfId="21" applyNumberFormat="1" applyFont="1" applyFill="1" applyBorder="1" applyAlignment="1">
      <alignment horizontal="center" vertical="center" wrapText="1"/>
    </xf>
    <xf numFmtId="49" fontId="20" fillId="11" borderId="45" xfId="21" applyNumberFormat="1" applyFont="1" applyFill="1" applyBorder="1" applyAlignment="1">
      <alignment horizontal="center" vertical="center" wrapText="1"/>
    </xf>
    <xf numFmtId="49" fontId="20" fillId="11" borderId="20" xfId="21" applyNumberFormat="1" applyFont="1" applyFill="1" applyBorder="1" applyAlignment="1">
      <alignment horizontal="center" vertical="center" wrapText="1"/>
    </xf>
    <xf numFmtId="49" fontId="20" fillId="3" borderId="37" xfId="4" applyNumberFormat="1" applyFont="1" applyFill="1" applyBorder="1" applyAlignment="1">
      <alignment horizontal="center" vertical="center" wrapText="1"/>
    </xf>
    <xf numFmtId="49" fontId="20" fillId="3" borderId="45" xfId="4" applyNumberFormat="1" applyFont="1" applyFill="1" applyBorder="1" applyAlignment="1">
      <alignment horizontal="center" vertical="center" wrapText="1"/>
    </xf>
    <xf numFmtId="49" fontId="20" fillId="3" borderId="20" xfId="4" applyNumberFormat="1" applyFont="1" applyFill="1" applyBorder="1" applyAlignment="1">
      <alignment horizontal="center" vertical="center" wrapText="1"/>
    </xf>
    <xf numFmtId="49" fontId="20" fillId="3" borderId="63" xfId="4" applyNumberFormat="1" applyFont="1" applyFill="1" applyBorder="1" applyAlignment="1">
      <alignment horizontal="center" vertical="center" wrapText="1"/>
    </xf>
    <xf numFmtId="49" fontId="20" fillId="3" borderId="44" xfId="4" applyNumberFormat="1" applyFont="1" applyFill="1" applyBorder="1" applyAlignment="1">
      <alignment horizontal="center" vertical="center" wrapText="1"/>
    </xf>
    <xf numFmtId="49" fontId="20" fillId="3" borderId="33" xfId="4" applyNumberFormat="1" applyFont="1" applyFill="1" applyBorder="1" applyAlignment="1">
      <alignment horizontal="center" vertical="center" wrapText="1"/>
    </xf>
    <xf numFmtId="0" fontId="22" fillId="0" borderId="0" xfId="14" applyNumberFormat="1" applyFont="1" applyAlignment="1">
      <alignment horizontal="center" vertical="center"/>
    </xf>
    <xf numFmtId="0" fontId="9" fillId="3" borderId="38" xfId="14" applyNumberFormat="1" applyFont="1" applyFill="1" applyBorder="1" applyAlignment="1">
      <alignment horizontal="center" vertical="center" wrapText="1"/>
    </xf>
    <xf numFmtId="0" fontId="9" fillId="3" borderId="39" xfId="14" applyNumberFormat="1" applyFont="1" applyFill="1" applyBorder="1" applyAlignment="1">
      <alignment horizontal="center" vertical="center" wrapText="1"/>
    </xf>
    <xf numFmtId="0" fontId="9" fillId="3" borderId="61" xfId="14" applyNumberFormat="1" applyFont="1" applyFill="1" applyBorder="1" applyAlignment="1">
      <alignment horizontal="center" vertical="center" wrapText="1"/>
    </xf>
    <xf numFmtId="0" fontId="9" fillId="3" borderId="58" xfId="14" applyNumberFormat="1" applyFont="1" applyFill="1" applyBorder="1" applyAlignment="1">
      <alignment horizontal="center" vertical="center" wrapText="1"/>
    </xf>
    <xf numFmtId="0" fontId="9" fillId="3" borderId="59" xfId="14" applyNumberFormat="1" applyFont="1" applyFill="1" applyBorder="1" applyAlignment="1">
      <alignment horizontal="center" vertical="center" wrapText="1"/>
    </xf>
    <xf numFmtId="0" fontId="9" fillId="3" borderId="11" xfId="14" applyNumberFormat="1" applyFont="1" applyFill="1" applyBorder="1" applyAlignment="1">
      <alignment horizontal="center" vertical="center" wrapText="1"/>
    </xf>
    <xf numFmtId="0" fontId="9" fillId="3" borderId="21" xfId="14" applyNumberFormat="1" applyFont="1" applyFill="1" applyBorder="1" applyAlignment="1">
      <alignment horizontal="center" vertical="center" wrapText="1"/>
    </xf>
    <xf numFmtId="0" fontId="9" fillId="3" borderId="10" xfId="14" applyNumberFormat="1" applyFont="1" applyFill="1" applyBorder="1" applyAlignment="1">
      <alignment horizontal="center" vertical="center" wrapText="1"/>
    </xf>
    <xf numFmtId="0" fontId="9" fillId="3" borderId="22" xfId="1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0" borderId="35" xfId="4" applyNumberFormat="1" applyFont="1" applyFill="1" applyBorder="1" applyAlignment="1">
      <alignment horizontal="center" vertical="center" wrapText="1"/>
    </xf>
    <xf numFmtId="49" fontId="20" fillId="3" borderId="66" xfId="4" applyNumberFormat="1" applyFont="1" applyFill="1" applyBorder="1" applyAlignment="1">
      <alignment horizontal="center" vertical="center" wrapText="1"/>
    </xf>
    <xf numFmtId="0" fontId="20" fillId="7" borderId="46" xfId="4" applyNumberFormat="1" applyFont="1" applyFill="1" applyBorder="1" applyAlignment="1" applyProtection="1">
      <alignment horizontal="center" vertical="center" wrapText="1"/>
    </xf>
    <xf numFmtId="0" fontId="20" fillId="7" borderId="47" xfId="4" applyNumberFormat="1" applyFont="1" applyFill="1" applyBorder="1" applyAlignment="1" applyProtection="1">
      <alignment horizontal="center" vertical="center" wrapText="1"/>
    </xf>
    <xf numFmtId="0" fontId="20" fillId="7" borderId="0" xfId="4" applyNumberFormat="1" applyFont="1" applyFill="1" applyBorder="1" applyAlignment="1" applyProtection="1">
      <alignment horizontal="center" vertical="center" wrapText="1"/>
    </xf>
    <xf numFmtId="0" fontId="20" fillId="7" borderId="44" xfId="4" applyNumberFormat="1" applyFont="1" applyFill="1" applyBorder="1" applyAlignment="1" applyProtection="1">
      <alignment horizontal="center" vertical="center" wrapText="1"/>
    </xf>
    <xf numFmtId="0" fontId="20" fillId="7" borderId="50" xfId="4" applyNumberFormat="1" applyFont="1" applyFill="1" applyBorder="1" applyAlignment="1" applyProtection="1">
      <alignment horizontal="center" vertical="center" wrapText="1"/>
    </xf>
    <xf numFmtId="0" fontId="20" fillId="7" borderId="64" xfId="4" applyNumberFormat="1" applyFont="1" applyFill="1" applyBorder="1" applyAlignment="1" applyProtection="1">
      <alignment horizontal="center" vertical="center" wrapText="1"/>
    </xf>
    <xf numFmtId="49" fontId="20" fillId="7" borderId="42" xfId="21" applyNumberFormat="1" applyFont="1" applyFill="1" applyBorder="1" applyAlignment="1">
      <alignment horizontal="center" vertical="center" wrapText="1"/>
    </xf>
    <xf numFmtId="49" fontId="20" fillId="7" borderId="62" xfId="21" applyNumberFormat="1" applyFont="1" applyFill="1" applyBorder="1" applyAlignment="1">
      <alignment horizontal="center" vertical="center" wrapText="1"/>
    </xf>
    <xf numFmtId="49" fontId="20" fillId="7" borderId="43" xfId="21" applyNumberFormat="1" applyFont="1" applyFill="1" applyBorder="1" applyAlignment="1">
      <alignment horizontal="center" vertical="center" wrapText="1"/>
    </xf>
    <xf numFmtId="49" fontId="20" fillId="7" borderId="33" xfId="21" applyNumberFormat="1" applyFont="1" applyFill="1" applyBorder="1" applyAlignment="1">
      <alignment horizontal="center" vertical="center" wrapText="1"/>
    </xf>
    <xf numFmtId="49" fontId="20" fillId="3" borderId="36" xfId="4" applyNumberFormat="1" applyFont="1" applyFill="1" applyBorder="1" applyAlignment="1" applyProtection="1">
      <alignment horizontal="center" vertical="center" wrapText="1"/>
    </xf>
    <xf numFmtId="49" fontId="20" fillId="3" borderId="37" xfId="4" applyNumberFormat="1" applyFont="1" applyFill="1" applyBorder="1" applyAlignment="1" applyProtection="1">
      <alignment horizontal="center" vertical="center" wrapText="1"/>
    </xf>
    <xf numFmtId="49" fontId="20" fillId="3" borderId="16" xfId="4" applyNumberFormat="1" applyFont="1" applyFill="1" applyBorder="1" applyAlignment="1">
      <alignment horizontal="center" vertical="center" wrapText="1"/>
    </xf>
    <xf numFmtId="49" fontId="20" fillId="3" borderId="17" xfId="4" applyNumberFormat="1" applyFont="1" applyFill="1" applyBorder="1" applyAlignment="1">
      <alignment horizontal="center" vertical="center" wrapText="1"/>
    </xf>
    <xf numFmtId="49" fontId="20" fillId="3" borderId="5" xfId="4" applyNumberFormat="1" applyFont="1" applyFill="1" applyBorder="1" applyAlignment="1">
      <alignment horizontal="center" vertical="center" wrapText="1"/>
    </xf>
    <xf numFmtId="49" fontId="20" fillId="3" borderId="47" xfId="4" applyNumberFormat="1" applyFont="1" applyFill="1" applyBorder="1" applyAlignment="1">
      <alignment horizontal="center" vertical="center" wrapText="1"/>
    </xf>
    <xf numFmtId="49" fontId="20" fillId="3" borderId="64" xfId="4" applyNumberFormat="1" applyFont="1" applyFill="1" applyBorder="1" applyAlignment="1">
      <alignment horizontal="center" vertical="center" wrapText="1"/>
    </xf>
    <xf numFmtId="49" fontId="20" fillId="3" borderId="62" xfId="4" applyNumberFormat="1" applyFont="1" applyFill="1" applyBorder="1" applyAlignment="1">
      <alignment horizontal="center" vertical="center" wrapText="1"/>
    </xf>
    <xf numFmtId="0" fontId="20" fillId="3" borderId="54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0" fontId="20" fillId="3" borderId="68" xfId="4" applyNumberFormat="1" applyFont="1" applyFill="1" applyBorder="1" applyAlignment="1">
      <alignment horizontal="center" vertical="center" wrapText="1"/>
    </xf>
    <xf numFmtId="49" fontId="20" fillId="8" borderId="65" xfId="21" applyNumberFormat="1" applyFont="1" applyFill="1" applyBorder="1" applyAlignment="1">
      <alignment horizontal="center" vertical="center" wrapText="1"/>
    </xf>
    <xf numFmtId="0" fontId="20" fillId="3" borderId="40" xfId="4" applyNumberFormat="1" applyFont="1" applyFill="1" applyBorder="1" applyAlignment="1">
      <alignment horizontal="center" vertical="center" wrapText="1"/>
    </xf>
    <xf numFmtId="49" fontId="20" fillId="3" borderId="51" xfId="4" applyNumberFormat="1" applyFont="1" applyFill="1" applyBorder="1" applyAlignment="1" applyProtection="1">
      <alignment horizontal="center" vertical="center" wrapText="1"/>
    </xf>
    <xf numFmtId="49" fontId="20" fillId="3" borderId="40" xfId="4" applyNumberFormat="1" applyFont="1" applyFill="1" applyBorder="1" applyAlignment="1" applyProtection="1">
      <alignment horizontal="center" vertical="center" wrapText="1"/>
    </xf>
    <xf numFmtId="49" fontId="20" fillId="3" borderId="51" xfId="4" applyNumberFormat="1" applyFont="1" applyFill="1" applyBorder="1" applyAlignment="1">
      <alignment horizontal="center" vertical="center" wrapText="1"/>
    </xf>
    <xf numFmtId="0" fontId="20" fillId="5" borderId="0" xfId="4" applyNumberFormat="1" applyFont="1" applyFill="1" applyBorder="1" applyAlignment="1" applyProtection="1">
      <alignment horizontal="center" vertical="center" wrapText="1"/>
    </xf>
    <xf numFmtId="0" fontId="20" fillId="5" borderId="44" xfId="4" applyNumberFormat="1" applyFont="1" applyFill="1" applyBorder="1" applyAlignment="1" applyProtection="1">
      <alignment horizontal="center" vertical="center" wrapText="1"/>
    </xf>
    <xf numFmtId="0" fontId="20" fillId="5" borderId="43" xfId="4" applyNumberFormat="1" applyFont="1" applyFill="1" applyBorder="1" applyAlignment="1" applyProtection="1">
      <alignment horizontal="center" vertical="center" wrapText="1"/>
    </xf>
    <xf numFmtId="0" fontId="20" fillId="5" borderId="33" xfId="4" applyNumberFormat="1" applyFont="1" applyFill="1" applyBorder="1" applyAlignment="1" applyProtection="1">
      <alignment horizontal="center" vertical="center" wrapText="1"/>
    </xf>
    <xf numFmtId="49" fontId="20" fillId="3" borderId="37" xfId="21" applyNumberFormat="1" applyFont="1" applyFill="1" applyBorder="1" applyAlignment="1">
      <alignment horizontal="center" vertical="center" wrapText="1"/>
    </xf>
    <xf numFmtId="49" fontId="20" fillId="3" borderId="65" xfId="4" applyNumberFormat="1" applyFont="1" applyFill="1" applyBorder="1" applyAlignment="1">
      <alignment horizontal="center" vertical="center" wrapText="1"/>
    </xf>
    <xf numFmtId="0" fontId="20" fillId="0" borderId="34" xfId="4" applyNumberFormat="1" applyFont="1" applyFill="1" applyBorder="1" applyAlignment="1">
      <alignment horizontal="center" vertical="center" wrapText="1"/>
    </xf>
    <xf numFmtId="0" fontId="20" fillId="0" borderId="8" xfId="4" applyNumberFormat="1" applyFont="1" applyFill="1" applyBorder="1" applyAlignment="1">
      <alignment horizontal="center" vertical="center" wrapText="1"/>
    </xf>
    <xf numFmtId="0" fontId="20" fillId="0" borderId="35" xfId="4" applyNumberFormat="1" applyFont="1" applyFill="1" applyBorder="1" applyAlignment="1">
      <alignment horizontal="center" vertical="center" wrapText="1"/>
    </xf>
    <xf numFmtId="49" fontId="20" fillId="3" borderId="63" xfId="21" applyNumberFormat="1" applyFont="1" applyFill="1" applyBorder="1" applyAlignment="1">
      <alignment horizontal="center" vertical="center" wrapText="1"/>
    </xf>
    <xf numFmtId="49" fontId="20" fillId="3" borderId="65" xfId="21" applyNumberFormat="1" applyFont="1" applyFill="1" applyBorder="1" applyAlignment="1">
      <alignment horizontal="center" vertical="center" wrapText="1"/>
    </xf>
    <xf numFmtId="0" fontId="20" fillId="5" borderId="34" xfId="4" applyNumberFormat="1" applyFont="1" applyFill="1" applyBorder="1" applyAlignment="1">
      <alignment horizontal="center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0" fillId="5" borderId="55" xfId="4" applyNumberFormat="1" applyFont="1" applyFill="1" applyBorder="1" applyAlignment="1">
      <alignment horizontal="center" vertical="center" wrapText="1"/>
    </xf>
    <xf numFmtId="49" fontId="20" fillId="5" borderId="30" xfId="21" applyNumberFormat="1" applyFont="1" applyFill="1" applyBorder="1" applyAlignment="1">
      <alignment horizontal="center" vertical="center" wrapText="1"/>
    </xf>
    <xf numFmtId="49" fontId="20" fillId="5" borderId="2" xfId="21" applyNumberFormat="1" applyFont="1" applyFill="1" applyBorder="1" applyAlignment="1">
      <alignment horizontal="center" vertical="center" wrapText="1"/>
    </xf>
    <xf numFmtId="49" fontId="20" fillId="3" borderId="36" xfId="21" applyNumberFormat="1" applyFont="1" applyFill="1" applyBorder="1" applyAlignment="1">
      <alignment horizontal="center" vertical="center" wrapText="1"/>
    </xf>
    <xf numFmtId="49" fontId="20" fillId="3" borderId="27" xfId="21" applyNumberFormat="1" applyFont="1" applyFill="1" applyBorder="1" applyAlignment="1">
      <alignment horizontal="center" vertical="center" wrapText="1"/>
    </xf>
    <xf numFmtId="49" fontId="20" fillId="3" borderId="66" xfId="4" applyNumberFormat="1" applyFont="1" applyFill="1" applyBorder="1" applyAlignment="1" applyProtection="1">
      <alignment horizontal="center" vertical="center" wrapText="1"/>
    </xf>
    <xf numFmtId="49" fontId="20" fillId="3" borderId="45" xfId="4" applyNumberFormat="1" applyFont="1" applyFill="1" applyBorder="1" applyAlignment="1" applyProtection="1">
      <alignment horizontal="center" vertical="center" wrapText="1"/>
    </xf>
    <xf numFmtId="49" fontId="20" fillId="3" borderId="65" xfId="4" applyNumberFormat="1" applyFont="1" applyFill="1" applyBorder="1" applyAlignment="1" applyProtection="1">
      <alignment horizontal="center" vertical="center" wrapText="1"/>
    </xf>
    <xf numFmtId="0" fontId="20" fillId="3" borderId="51" xfId="4" applyNumberFormat="1" applyFont="1" applyFill="1" applyBorder="1" applyAlignment="1">
      <alignment horizontal="center" vertical="center" wrapText="1"/>
    </xf>
    <xf numFmtId="49" fontId="20" fillId="5" borderId="0" xfId="4" applyNumberFormat="1" applyFont="1" applyFill="1" applyBorder="1" applyAlignment="1">
      <alignment horizontal="center" vertical="center" wrapText="1"/>
    </xf>
    <xf numFmtId="49" fontId="20" fillId="5" borderId="44" xfId="4" applyNumberFormat="1" applyFont="1" applyFill="1" applyBorder="1" applyAlignment="1">
      <alignment horizontal="center" vertical="center" wrapText="1"/>
    </xf>
    <xf numFmtId="49" fontId="20" fillId="9" borderId="66" xfId="4" applyNumberFormat="1" applyFont="1" applyFill="1" applyBorder="1" applyAlignment="1">
      <alignment horizontal="center" vertical="center" wrapText="1"/>
    </xf>
    <xf numFmtId="49" fontId="20" fillId="9" borderId="65" xfId="4" applyNumberFormat="1" applyFont="1" applyFill="1" applyBorder="1" applyAlignment="1">
      <alignment horizontal="center" vertical="center" wrapText="1"/>
    </xf>
    <xf numFmtId="49" fontId="11" fillId="4" borderId="12" xfId="4" applyNumberFormat="1" applyFont="1" applyFill="1" applyBorder="1" applyAlignment="1">
      <alignment horizontal="center" vertical="center" wrapText="1"/>
    </xf>
    <xf numFmtId="49" fontId="11" fillId="4" borderId="13" xfId="4" applyNumberFormat="1" applyFont="1" applyFill="1" applyBorder="1" applyAlignment="1">
      <alignment horizontal="center" vertical="center" wrapText="1"/>
    </xf>
    <xf numFmtId="49" fontId="11" fillId="4" borderId="14" xfId="4" applyNumberFormat="1" applyFont="1" applyFill="1" applyBorder="1" applyAlignment="1">
      <alignment horizontal="center" vertical="center" wrapText="1"/>
    </xf>
    <xf numFmtId="49" fontId="11" fillId="4" borderId="9" xfId="4" applyNumberFormat="1" applyFont="1" applyFill="1" applyBorder="1" applyAlignment="1">
      <alignment horizontal="center" vertical="center" wrapText="1"/>
    </xf>
    <xf numFmtId="49" fontId="11" fillId="4" borderId="1" xfId="4" applyNumberFormat="1" applyFont="1" applyFill="1" applyBorder="1" applyAlignment="1">
      <alignment horizontal="center" vertical="center" wrapText="1"/>
    </xf>
    <xf numFmtId="49" fontId="11" fillId="4" borderId="2" xfId="4" applyNumberFormat="1" applyFont="1" applyFill="1" applyBorder="1" applyAlignment="1">
      <alignment horizontal="center" vertical="center" wrapText="1"/>
    </xf>
    <xf numFmtId="49" fontId="11" fillId="4" borderId="15" xfId="4" applyNumberFormat="1" applyFont="1" applyFill="1" applyBorder="1" applyAlignment="1">
      <alignment horizontal="center" vertical="center" wrapText="1"/>
    </xf>
    <xf numFmtId="49" fontId="11" fillId="4" borderId="3" xfId="4" applyNumberFormat="1" applyFont="1" applyFill="1" applyBorder="1" applyAlignment="1">
      <alignment horizontal="center" vertical="center" wrapText="1"/>
    </xf>
    <xf numFmtId="49" fontId="11" fillId="4" borderId="4" xfId="4" applyNumberFormat="1" applyFont="1" applyFill="1" applyBorder="1" applyAlignment="1">
      <alignment horizontal="center" vertical="center" wrapText="1"/>
    </xf>
    <xf numFmtId="0" fontId="20" fillId="10" borderId="9" xfId="4" applyNumberFormat="1" applyFont="1" applyFill="1" applyBorder="1" applyAlignment="1">
      <alignment horizontal="center" vertical="center" wrapText="1"/>
    </xf>
    <xf numFmtId="49" fontId="20" fillId="10" borderId="42" xfId="21" applyNumberFormat="1" applyFont="1" applyFill="1" applyBorder="1" applyAlignment="1">
      <alignment horizontal="center" vertical="center" wrapText="1"/>
    </xf>
    <xf numFmtId="49" fontId="20" fillId="10" borderId="62" xfId="21" applyNumberFormat="1" applyFont="1" applyFill="1" applyBorder="1" applyAlignment="1">
      <alignment horizontal="center" vertical="center" wrapText="1"/>
    </xf>
    <xf numFmtId="49" fontId="20" fillId="10" borderId="0" xfId="21" applyNumberFormat="1" applyFont="1" applyFill="1" applyBorder="1" applyAlignment="1">
      <alignment horizontal="center" vertical="center" wrapText="1"/>
    </xf>
    <xf numFmtId="49" fontId="20" fillId="10" borderId="44" xfId="21" applyNumberFormat="1" applyFont="1" applyFill="1" applyBorder="1" applyAlignment="1">
      <alignment horizontal="center" vertical="center" wrapText="1"/>
    </xf>
    <xf numFmtId="49" fontId="20" fillId="10" borderId="33" xfId="21" applyNumberFormat="1" applyFont="1" applyFill="1" applyBorder="1" applyAlignment="1">
      <alignment horizontal="center" vertical="center" wrapText="1"/>
    </xf>
    <xf numFmtId="49" fontId="20" fillId="9" borderId="62" xfId="21" applyNumberFormat="1" applyFont="1" applyFill="1" applyBorder="1" applyAlignment="1">
      <alignment horizontal="center" vertical="center" wrapText="1"/>
    </xf>
    <xf numFmtId="49" fontId="20" fillId="9" borderId="44" xfId="21" applyNumberFormat="1" applyFont="1" applyFill="1" applyBorder="1" applyAlignment="1">
      <alignment horizontal="center" vertical="center" wrapText="1"/>
    </xf>
    <xf numFmtId="49" fontId="20" fillId="9" borderId="64" xfId="21" applyNumberFormat="1" applyFont="1" applyFill="1" applyBorder="1" applyAlignment="1">
      <alignment horizontal="center" vertical="center" wrapText="1"/>
    </xf>
    <xf numFmtId="49" fontId="20" fillId="0" borderId="52" xfId="21" applyNumberFormat="1" applyFont="1" applyFill="1" applyBorder="1" applyAlignment="1">
      <alignment horizontal="center" vertical="center" wrapText="1"/>
    </xf>
    <xf numFmtId="0" fontId="20" fillId="3" borderId="16" xfId="4" applyNumberFormat="1" applyFont="1" applyFill="1" applyBorder="1" applyAlignment="1">
      <alignment horizontal="center" vertical="center" wrapText="1"/>
    </xf>
    <xf numFmtId="0" fontId="20" fillId="3" borderId="17" xfId="4" applyNumberFormat="1" applyFont="1" applyFill="1" applyBorder="1" applyAlignment="1">
      <alignment horizontal="center" vertical="center" wrapText="1"/>
    </xf>
    <xf numFmtId="0" fontId="20" fillId="9" borderId="34" xfId="4" applyNumberFormat="1" applyFont="1" applyFill="1" applyBorder="1" applyAlignment="1">
      <alignment horizontal="center" vertical="center" wrapText="1"/>
    </xf>
    <xf numFmtId="0" fontId="20" fillId="9" borderId="8" xfId="4" applyNumberFormat="1" applyFont="1" applyFill="1" applyBorder="1" applyAlignment="1">
      <alignment horizontal="center" vertical="center" wrapText="1"/>
    </xf>
    <xf numFmtId="0" fontId="20" fillId="9" borderId="35" xfId="4" applyNumberFormat="1" applyFont="1" applyFill="1" applyBorder="1" applyAlignment="1">
      <alignment horizontal="center" vertical="center" wrapText="1"/>
    </xf>
    <xf numFmtId="0" fontId="20" fillId="0" borderId="56" xfId="4" applyNumberFormat="1" applyFont="1" applyFill="1" applyBorder="1" applyAlignment="1">
      <alignment horizontal="center" vertical="center" wrapText="1"/>
    </xf>
    <xf numFmtId="49" fontId="20" fillId="3" borderId="20" xfId="21" applyNumberFormat="1" applyFont="1" applyFill="1" applyBorder="1" applyAlignment="1">
      <alignment horizontal="center" vertical="center" wrapText="1"/>
    </xf>
    <xf numFmtId="41" fontId="34" fillId="13" borderId="1" xfId="10" applyFont="1" applyFill="1" applyBorder="1" applyAlignment="1">
      <alignment horizontal="center" vertical="center"/>
    </xf>
    <xf numFmtId="41" fontId="34" fillId="11" borderId="1" xfId="10" applyFont="1" applyFill="1" applyBorder="1" applyAlignment="1">
      <alignment horizontal="center" vertical="center"/>
    </xf>
    <xf numFmtId="41" fontId="34" fillId="11" borderId="3" xfId="10" applyFont="1" applyFill="1" applyBorder="1" applyAlignment="1">
      <alignment horizontal="center" vertical="center"/>
    </xf>
    <xf numFmtId="41" fontId="35" fillId="0" borderId="1" xfId="10" applyFont="1" applyBorder="1" applyAlignment="1">
      <alignment vertical="center"/>
    </xf>
    <xf numFmtId="41" fontId="35" fillId="9" borderId="1" xfId="10" applyFont="1" applyFill="1" applyBorder="1" applyAlignment="1">
      <alignment vertical="center"/>
    </xf>
    <xf numFmtId="41" fontId="35" fillId="0" borderId="1" xfId="10" applyFont="1" applyFill="1" applyBorder="1" applyAlignment="1">
      <alignment vertical="center"/>
    </xf>
    <xf numFmtId="0" fontId="39" fillId="12" borderId="12" xfId="0" applyFont="1" applyFill="1" applyBorder="1" applyAlignment="1">
      <alignment horizontal="center" vertical="center"/>
    </xf>
    <xf numFmtId="0" fontId="39" fillId="12" borderId="13" xfId="0" applyFont="1" applyFill="1" applyBorder="1" applyAlignment="1">
      <alignment horizontal="center" vertical="center"/>
    </xf>
    <xf numFmtId="41" fontId="39" fillId="12" borderId="13" xfId="10" applyFont="1" applyFill="1" applyBorder="1" applyAlignment="1">
      <alignment horizontal="center" vertical="center"/>
    </xf>
    <xf numFmtId="0" fontId="39" fillId="12" borderId="72" xfId="0" applyFont="1" applyFill="1" applyBorder="1" applyAlignment="1">
      <alignment horizontal="center" vertical="center"/>
    </xf>
    <xf numFmtId="0" fontId="39" fillId="12" borderId="67" xfId="0" applyFont="1" applyFill="1" applyBorder="1" applyAlignment="1">
      <alignment horizontal="center" vertical="center"/>
    </xf>
    <xf numFmtId="0" fontId="39" fillId="13" borderId="69" xfId="0" applyFont="1" applyFill="1" applyBorder="1" applyAlignment="1">
      <alignment horizontal="center" vertical="center"/>
    </xf>
    <xf numFmtId="0" fontId="39" fillId="13" borderId="81" xfId="0" applyFont="1" applyFill="1" applyBorder="1" applyAlignment="1">
      <alignment horizontal="center" vertical="center"/>
    </xf>
    <xf numFmtId="0" fontId="39" fillId="13" borderId="30" xfId="0" applyFont="1" applyFill="1" applyBorder="1" applyAlignment="1">
      <alignment horizontal="center" vertical="center"/>
    </xf>
    <xf numFmtId="41" fontId="39" fillId="13" borderId="1" xfId="10" applyFont="1" applyFill="1" applyBorder="1" applyAlignment="1">
      <alignment horizontal="center" vertical="center"/>
    </xf>
    <xf numFmtId="41" fontId="39" fillId="13" borderId="71" xfId="10" applyFont="1" applyFill="1" applyBorder="1" applyAlignment="1">
      <alignment horizontal="center" vertical="center"/>
    </xf>
    <xf numFmtId="9" fontId="39" fillId="13" borderId="2" xfId="0" applyNumberFormat="1" applyFont="1" applyFill="1" applyBorder="1" applyAlignment="1">
      <alignment horizontal="center" vertical="center"/>
    </xf>
    <xf numFmtId="0" fontId="40" fillId="0" borderId="34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41" fontId="40" fillId="0" borderId="16" xfId="10" applyFont="1" applyBorder="1" applyAlignment="1">
      <alignment horizontal="center" vertical="center"/>
    </xf>
    <xf numFmtId="41" fontId="40" fillId="0" borderId="82" xfId="10" applyFont="1" applyBorder="1" applyAlignment="1">
      <alignment horizontal="center" vertical="center"/>
    </xf>
    <xf numFmtId="9" fontId="40" fillId="0" borderId="83" xfId="0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39" fillId="11" borderId="71" xfId="0" applyFont="1" applyFill="1" applyBorder="1" applyAlignment="1">
      <alignment horizontal="center" vertical="center"/>
    </xf>
    <xf numFmtId="0" fontId="39" fillId="11" borderId="30" xfId="0" applyFont="1" applyFill="1" applyBorder="1" applyAlignment="1">
      <alignment horizontal="center" vertical="center"/>
    </xf>
    <xf numFmtId="41" fontId="39" fillId="11" borderId="1" xfId="10" applyFont="1" applyFill="1" applyBorder="1" applyAlignment="1">
      <alignment horizontal="center" vertical="center"/>
    </xf>
    <xf numFmtId="41" fontId="39" fillId="11" borderId="71" xfId="10" applyFont="1" applyFill="1" applyBorder="1" applyAlignment="1">
      <alignment horizontal="center" vertical="center"/>
    </xf>
    <xf numFmtId="9" fontId="39" fillId="11" borderId="2" xfId="0" applyNumberFormat="1" applyFont="1" applyFill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9" borderId="1" xfId="0" applyFont="1" applyFill="1" applyBorder="1" applyAlignment="1">
      <alignment horizontal="center" vertical="center"/>
    </xf>
    <xf numFmtId="41" fontId="40" fillId="9" borderId="1" xfId="10" applyFont="1" applyFill="1" applyBorder="1" applyAlignment="1">
      <alignment horizontal="center" vertical="center"/>
    </xf>
    <xf numFmtId="41" fontId="40" fillId="9" borderId="71" xfId="10" applyFont="1" applyFill="1" applyBorder="1" applyAlignment="1">
      <alignment horizontal="center" vertical="center"/>
    </xf>
    <xf numFmtId="9" fontId="40" fillId="9" borderId="2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41" fontId="40" fillId="0" borderId="1" xfId="1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41" fontId="40" fillId="0" borderId="71" xfId="10" applyFont="1" applyBorder="1" applyAlignment="1">
      <alignment horizontal="center" vertical="center"/>
    </xf>
    <xf numFmtId="9" fontId="40" fillId="0" borderId="2" xfId="0" applyNumberFormat="1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84" xfId="0" applyFont="1" applyBorder="1" applyAlignment="1">
      <alignment horizontal="center" vertical="center"/>
    </xf>
    <xf numFmtId="0" fontId="39" fillId="11" borderId="73" xfId="0" applyFont="1" applyFill="1" applyBorder="1" applyAlignment="1">
      <alignment horizontal="center" vertical="center"/>
    </xf>
    <xf numFmtId="0" fontId="39" fillId="11" borderId="48" xfId="0" applyFont="1" applyFill="1" applyBorder="1" applyAlignment="1">
      <alignment horizontal="center" vertical="center"/>
    </xf>
    <xf numFmtId="41" fontId="39" fillId="11" borderId="3" xfId="10" applyFont="1" applyFill="1" applyBorder="1" applyAlignment="1">
      <alignment horizontal="center" vertical="center"/>
    </xf>
    <xf numFmtId="41" fontId="39" fillId="11" borderId="73" xfId="10" applyFont="1" applyFill="1" applyBorder="1" applyAlignment="1">
      <alignment horizontal="center" vertical="center"/>
    </xf>
    <xf numFmtId="9" fontId="39" fillId="11" borderId="4" xfId="0" applyNumberFormat="1" applyFont="1" applyFill="1" applyBorder="1" applyAlignment="1">
      <alignment horizontal="center" vertical="center"/>
    </xf>
    <xf numFmtId="41" fontId="41" fillId="0" borderId="1" xfId="3" applyNumberFormat="1" applyFont="1" applyFill="1" applyBorder="1">
      <alignment vertical="center"/>
    </xf>
    <xf numFmtId="41" fontId="41" fillId="0" borderId="0" xfId="3" applyNumberFormat="1" applyFont="1" applyFill="1">
      <alignment vertical="center"/>
    </xf>
    <xf numFmtId="0" fontId="26" fillId="0" borderId="0" xfId="21" applyNumberFormat="1" applyFont="1">
      <alignment vertical="center"/>
    </xf>
    <xf numFmtId="0" fontId="38" fillId="0" borderId="0" xfId="21" applyNumberFormat="1" applyFont="1" applyAlignment="1">
      <alignment horizontal="center" vertical="center"/>
    </xf>
    <xf numFmtId="41" fontId="26" fillId="0" borderId="0" xfId="29" applyFont="1">
      <alignment vertical="center"/>
    </xf>
    <xf numFmtId="0" fontId="25" fillId="0" borderId="0" xfId="21" applyNumberFormat="1" applyFont="1">
      <alignment vertical="center"/>
    </xf>
    <xf numFmtId="0" fontId="42" fillId="2" borderId="12" xfId="21" applyNumberFormat="1" applyFont="1" applyFill="1" applyBorder="1" applyAlignment="1">
      <alignment horizontal="center" vertical="center"/>
    </xf>
    <xf numFmtId="0" fontId="42" fillId="2" borderId="13" xfId="21" applyNumberFormat="1" applyFont="1" applyFill="1" applyBorder="1" applyAlignment="1">
      <alignment horizontal="center" vertical="center"/>
    </xf>
    <xf numFmtId="0" fontId="42" fillId="2" borderId="72" xfId="21" applyNumberFormat="1" applyFont="1" applyFill="1" applyBorder="1" applyAlignment="1">
      <alignment horizontal="center" vertical="center"/>
    </xf>
    <xf numFmtId="0" fontId="42" fillId="2" borderId="14" xfId="21" applyNumberFormat="1" applyFont="1" applyFill="1" applyBorder="1" applyAlignment="1">
      <alignment horizontal="center" vertical="center"/>
    </xf>
    <xf numFmtId="0" fontId="42" fillId="2" borderId="9" xfId="21" applyNumberFormat="1" applyFont="1" applyFill="1" applyBorder="1" applyAlignment="1" applyProtection="1">
      <alignment horizontal="center" vertical="center"/>
    </xf>
    <xf numFmtId="0" fontId="42" fillId="2" borderId="1" xfId="21" applyNumberFormat="1" applyFont="1" applyFill="1" applyBorder="1" applyAlignment="1" applyProtection="1">
      <alignment horizontal="center" vertical="center"/>
    </xf>
    <xf numFmtId="0" fontId="42" fillId="2" borderId="71" xfId="21" applyNumberFormat="1" applyFont="1" applyFill="1" applyBorder="1" applyAlignment="1">
      <alignment horizontal="center" vertical="center"/>
    </xf>
    <xf numFmtId="0" fontId="42" fillId="2" borderId="2" xfId="21" applyNumberFormat="1" applyFont="1" applyFill="1" applyBorder="1" applyAlignment="1">
      <alignment horizontal="center" vertical="center"/>
    </xf>
    <xf numFmtId="0" fontId="42" fillId="2" borderId="15" xfId="21" applyNumberFormat="1" applyFont="1" applyFill="1" applyBorder="1" applyAlignment="1" applyProtection="1">
      <alignment horizontal="center" vertical="center"/>
    </xf>
    <xf numFmtId="0" fontId="42" fillId="2" borderId="3" xfId="21" applyNumberFormat="1" applyFont="1" applyFill="1" applyBorder="1" applyAlignment="1" applyProtection="1">
      <alignment horizontal="center" vertical="center"/>
    </xf>
    <xf numFmtId="0" fontId="42" fillId="2" borderId="3" xfId="21" applyNumberFormat="1" applyFont="1" applyFill="1" applyBorder="1" applyAlignment="1">
      <alignment horizontal="center" vertical="center"/>
    </xf>
    <xf numFmtId="0" fontId="42" fillId="2" borderId="73" xfId="21" applyNumberFormat="1" applyFont="1" applyFill="1" applyBorder="1" applyAlignment="1">
      <alignment horizontal="center" vertical="center"/>
    </xf>
    <xf numFmtId="0" fontId="42" fillId="2" borderId="4" xfId="21" applyNumberFormat="1" applyFont="1" applyFill="1" applyBorder="1" applyAlignment="1">
      <alignment horizontal="center" vertical="center"/>
    </xf>
    <xf numFmtId="0" fontId="0" fillId="0" borderId="0" xfId="21" applyNumberFormat="1" applyFont="1">
      <alignment vertical="center"/>
    </xf>
    <xf numFmtId="0" fontId="42" fillId="2" borderId="28" xfId="21" applyNumberFormat="1" applyFont="1" applyFill="1" applyBorder="1" applyAlignment="1" applyProtection="1">
      <alignment horizontal="center" vertical="center"/>
    </xf>
    <xf numFmtId="0" fontId="42" fillId="2" borderId="6" xfId="21" applyNumberFormat="1" applyFont="1" applyFill="1" applyBorder="1" applyAlignment="1" applyProtection="1">
      <alignment horizontal="center" vertical="center"/>
    </xf>
    <xf numFmtId="41" fontId="42" fillId="2" borderId="6" xfId="21" applyNumberFormat="1" applyFont="1" applyFill="1" applyBorder="1" applyAlignment="1">
      <alignment horizontal="center" vertical="center"/>
    </xf>
    <xf numFmtId="41" fontId="42" fillId="2" borderId="87" xfId="21" applyNumberFormat="1" applyFont="1" applyFill="1" applyBorder="1" applyAlignment="1">
      <alignment horizontal="center" vertical="center"/>
    </xf>
    <xf numFmtId="41" fontId="42" fillId="2" borderId="6" xfId="21" applyNumberFormat="1" applyFont="1" applyFill="1" applyBorder="1">
      <alignment vertical="center"/>
    </xf>
    <xf numFmtId="41" fontId="42" fillId="2" borderId="7" xfId="21" applyNumberFormat="1" applyFont="1" applyFill="1" applyBorder="1">
      <alignment vertical="center"/>
    </xf>
    <xf numFmtId="0" fontId="0" fillId="0" borderId="0" xfId="21" applyNumberFormat="1" applyFont="1" applyFill="1">
      <alignment vertical="center"/>
    </xf>
    <xf numFmtId="0" fontId="42" fillId="0" borderId="12" xfId="21" applyNumberFormat="1" applyFont="1" applyFill="1" applyBorder="1" applyAlignment="1" applyProtection="1">
      <alignment vertical="center"/>
    </xf>
    <xf numFmtId="0" fontId="42" fillId="0" borderId="13" xfId="21" applyNumberFormat="1" applyFont="1" applyFill="1" applyBorder="1" applyAlignment="1" applyProtection="1">
      <alignment horizontal="distributed" vertical="center" wrapText="1" shrinkToFit="1"/>
    </xf>
    <xf numFmtId="177" fontId="42" fillId="0" borderId="13" xfId="21" applyNumberFormat="1" applyFont="1" applyFill="1" applyBorder="1" applyAlignment="1">
      <alignment horizontal="right" vertical="center"/>
    </xf>
    <xf numFmtId="177" fontId="42" fillId="0" borderId="72" xfId="21" applyNumberFormat="1" applyFont="1" applyFill="1" applyBorder="1" applyAlignment="1">
      <alignment horizontal="right" vertical="center"/>
    </xf>
    <xf numFmtId="177" fontId="42" fillId="0" borderId="85" xfId="21" applyNumberFormat="1" applyFont="1" applyFill="1" applyBorder="1" applyAlignment="1" applyProtection="1">
      <alignment horizontal="center" vertical="center" textRotation="255"/>
    </xf>
    <xf numFmtId="0" fontId="43" fillId="0" borderId="0" xfId="21" applyNumberFormat="1" applyFont="1" applyFill="1" applyBorder="1" applyAlignment="1">
      <alignment horizontal="center" vertical="center"/>
    </xf>
    <xf numFmtId="0" fontId="42" fillId="0" borderId="9" xfId="21" applyNumberFormat="1" applyFont="1" applyFill="1" applyBorder="1" applyAlignment="1" applyProtection="1">
      <alignment horizontal="distributed" vertical="center"/>
    </xf>
    <xf numFmtId="0" fontId="42" fillId="0" borderId="1" xfId="21" applyNumberFormat="1" applyFont="1" applyFill="1" applyBorder="1" applyAlignment="1" applyProtection="1">
      <alignment horizontal="distributed" vertical="center"/>
    </xf>
    <xf numFmtId="177" fontId="42" fillId="0" borderId="1" xfId="21" applyNumberFormat="1" applyFont="1" applyFill="1" applyBorder="1" applyAlignment="1">
      <alignment horizontal="right" vertical="center"/>
    </xf>
    <xf numFmtId="177" fontId="42" fillId="0" borderId="71" xfId="21" applyNumberFormat="1" applyFont="1" applyFill="1" applyBorder="1" applyAlignment="1">
      <alignment horizontal="right" vertical="center"/>
    </xf>
    <xf numFmtId="177" fontId="42" fillId="0" borderId="8" xfId="21" applyNumberFormat="1" applyFont="1" applyFill="1" applyBorder="1" applyAlignment="1" applyProtection="1">
      <alignment horizontal="center" vertical="center" textRotation="255"/>
    </xf>
    <xf numFmtId="177" fontId="42" fillId="0" borderId="1" xfId="21" applyNumberFormat="1" applyFont="1" applyFill="1" applyBorder="1" applyAlignment="1" applyProtection="1">
      <alignment horizontal="center" vertical="center"/>
    </xf>
    <xf numFmtId="177" fontId="44" fillId="0" borderId="30" xfId="21" applyNumberFormat="1" applyFont="1" applyFill="1" applyBorder="1" applyAlignment="1">
      <alignment horizontal="right" vertical="center"/>
    </xf>
    <xf numFmtId="177" fontId="44" fillId="0" borderId="2" xfId="21" applyNumberFormat="1" applyFont="1" applyFill="1" applyBorder="1" applyAlignment="1">
      <alignment horizontal="right" vertical="center"/>
    </xf>
    <xf numFmtId="0" fontId="26" fillId="0" borderId="0" xfId="21" applyNumberFormat="1" applyFont="1" applyFill="1">
      <alignment vertical="center"/>
    </xf>
    <xf numFmtId="0" fontId="42" fillId="0" borderId="9" xfId="21" applyNumberFormat="1" applyFont="1" applyFill="1" applyBorder="1" applyAlignment="1">
      <alignment horizontal="center" vertical="center" textRotation="255" wrapText="1"/>
    </xf>
    <xf numFmtId="0" fontId="42" fillId="0" borderId="1" xfId="21" applyNumberFormat="1" applyFont="1" applyFill="1" applyBorder="1" applyAlignment="1" applyProtection="1">
      <alignment horizontal="distributed" vertical="center" shrinkToFit="1"/>
    </xf>
    <xf numFmtId="177" fontId="42" fillId="0" borderId="1" xfId="15" applyNumberFormat="1" applyFont="1" applyFill="1" applyBorder="1" applyAlignment="1">
      <alignment horizontal="right" vertical="center"/>
    </xf>
    <xf numFmtId="177" fontId="42" fillId="0" borderId="71" xfId="15" applyNumberFormat="1" applyFont="1" applyFill="1" applyBorder="1" applyAlignment="1">
      <alignment horizontal="right" vertical="center"/>
    </xf>
    <xf numFmtId="177" fontId="44" fillId="0" borderId="30" xfId="1" applyNumberFormat="1" applyFont="1" applyFill="1" applyBorder="1" applyAlignment="1">
      <alignment horizontal="right" vertical="center"/>
    </xf>
    <xf numFmtId="0" fontId="42" fillId="0" borderId="1" xfId="21" applyNumberFormat="1" applyFont="1" applyFill="1" applyBorder="1" applyAlignment="1" applyProtection="1">
      <alignment horizontal="distributed" vertical="center" wrapText="1" shrinkToFit="1"/>
    </xf>
    <xf numFmtId="177" fontId="44" fillId="0" borderId="1" xfId="15" applyNumberFormat="1" applyFont="1" applyFill="1" applyBorder="1" applyAlignment="1">
      <alignment horizontal="right" vertical="center"/>
    </xf>
    <xf numFmtId="177" fontId="44" fillId="0" borderId="71" xfId="15" applyNumberFormat="1" applyFont="1" applyFill="1" applyBorder="1" applyAlignment="1">
      <alignment horizontal="right" vertical="center"/>
    </xf>
    <xf numFmtId="177" fontId="42" fillId="0" borderId="35" xfId="21" applyNumberFormat="1" applyFont="1" applyFill="1" applyBorder="1" applyAlignment="1" applyProtection="1">
      <alignment horizontal="center" vertical="center" textRotation="255"/>
    </xf>
    <xf numFmtId="177" fontId="44" fillId="0" borderId="1" xfId="21" applyNumberFormat="1" applyFont="1" applyFill="1" applyBorder="1" applyAlignment="1">
      <alignment horizontal="right" vertical="center" shrinkToFit="1"/>
    </xf>
    <xf numFmtId="177" fontId="42" fillId="0" borderId="34" xfId="21" applyNumberFormat="1" applyFont="1" applyFill="1" applyBorder="1" applyAlignment="1" applyProtection="1">
      <alignment horizontal="center" vertical="center" textRotation="255"/>
    </xf>
    <xf numFmtId="177" fontId="42" fillId="0" borderId="30" xfId="1" applyNumberFormat="1" applyFont="1" applyFill="1" applyBorder="1" applyAlignment="1">
      <alignment horizontal="right" vertical="center"/>
    </xf>
    <xf numFmtId="177" fontId="42" fillId="0" borderId="2" xfId="21" applyNumberFormat="1" applyFont="1" applyFill="1" applyBorder="1" applyAlignment="1">
      <alignment horizontal="right" vertical="center"/>
    </xf>
    <xf numFmtId="177" fontId="42" fillId="0" borderId="1" xfId="21" applyNumberFormat="1" applyFont="1" applyFill="1" applyBorder="1" applyAlignment="1" applyProtection="1">
      <alignment horizontal="center" vertical="center" wrapText="1"/>
    </xf>
    <xf numFmtId="0" fontId="42" fillId="0" borderId="9" xfId="21" applyNumberFormat="1" applyFont="1" applyFill="1" applyBorder="1" applyAlignment="1" applyProtection="1">
      <alignment horizontal="center" vertical="center"/>
    </xf>
    <xf numFmtId="177" fontId="42" fillId="0" borderId="86" xfId="21" applyNumberFormat="1" applyFont="1" applyFill="1" applyBorder="1" applyAlignment="1" applyProtection="1">
      <alignment horizontal="center" vertical="center"/>
    </xf>
    <xf numFmtId="177" fontId="42" fillId="0" borderId="32" xfId="21" applyNumberFormat="1" applyFont="1" applyFill="1" applyBorder="1" applyAlignment="1" applyProtection="1">
      <alignment horizontal="center" vertical="center"/>
    </xf>
    <xf numFmtId="177" fontId="42" fillId="0" borderId="2" xfId="1" applyNumberFormat="1" applyFont="1" applyFill="1" applyBorder="1" applyAlignment="1">
      <alignment horizontal="right" vertical="center"/>
    </xf>
    <xf numFmtId="0" fontId="42" fillId="0" borderId="30" xfId="21" applyNumberFormat="1" applyFont="1" applyFill="1" applyBorder="1" applyAlignment="1" applyProtection="1">
      <alignment horizontal="distributed" vertical="center"/>
    </xf>
    <xf numFmtId="177" fontId="42" fillId="0" borderId="70" xfId="1" applyNumberFormat="1" applyFont="1" applyFill="1" applyBorder="1" applyAlignment="1">
      <alignment horizontal="right" vertical="center"/>
    </xf>
    <xf numFmtId="0" fontId="42" fillId="0" borderId="15" xfId="21" applyNumberFormat="1" applyFont="1" applyFill="1" applyBorder="1" applyAlignment="1" applyProtection="1">
      <alignment horizontal="center" vertical="center"/>
    </xf>
    <xf numFmtId="0" fontId="42" fillId="0" borderId="48" xfId="21" applyNumberFormat="1" applyFont="1" applyFill="1" applyBorder="1" applyAlignment="1" applyProtection="1">
      <alignment horizontal="distributed" vertical="center"/>
    </xf>
    <xf numFmtId="177" fontId="44" fillId="0" borderId="3" xfId="15" applyNumberFormat="1" applyFont="1" applyFill="1" applyBorder="1" applyAlignment="1">
      <alignment horizontal="right" vertical="center"/>
    </xf>
    <xf numFmtId="177" fontId="44" fillId="0" borderId="88" xfId="15" applyNumberFormat="1" applyFont="1" applyFill="1" applyBorder="1" applyAlignment="1">
      <alignment horizontal="right" vertical="center"/>
    </xf>
    <xf numFmtId="177" fontId="42" fillId="0" borderId="89" xfId="21" applyNumberFormat="1" applyFont="1" applyFill="1" applyBorder="1" applyAlignment="1" applyProtection="1">
      <alignment horizontal="center" vertical="center"/>
    </xf>
    <xf numFmtId="177" fontId="42" fillId="0" borderId="48" xfId="21" applyNumberFormat="1" applyFont="1" applyFill="1" applyBorder="1" applyAlignment="1" applyProtection="1">
      <alignment horizontal="center" vertical="center"/>
    </xf>
    <xf numFmtId="177" fontId="42" fillId="0" borderId="3" xfId="21" applyNumberFormat="1" applyFont="1" applyFill="1" applyBorder="1" applyAlignment="1">
      <alignment horizontal="right" vertical="center"/>
    </xf>
    <xf numFmtId="177" fontId="42" fillId="0" borderId="74" xfId="1" applyNumberFormat="1" applyFont="1" applyFill="1" applyBorder="1" applyAlignment="1">
      <alignment horizontal="right" vertical="center"/>
    </xf>
    <xf numFmtId="177" fontId="26" fillId="0" borderId="0" xfId="21" applyNumberFormat="1" applyFont="1" applyFill="1" applyAlignment="1">
      <alignment horizontal="right" vertical="center"/>
    </xf>
    <xf numFmtId="41" fontId="4" fillId="0" borderId="0" xfId="29" applyFill="1">
      <alignment vertical="center"/>
    </xf>
    <xf numFmtId="0" fontId="26" fillId="0" borderId="0" xfId="21" applyNumberFormat="1" applyFont="1" applyFill="1" applyBorder="1">
      <alignment vertical="center"/>
    </xf>
    <xf numFmtId="41" fontId="26" fillId="0" borderId="0" xfId="29" applyFont="1" applyFill="1">
      <alignment vertical="center"/>
    </xf>
    <xf numFmtId="41" fontId="4" fillId="0" borderId="0" xfId="29">
      <alignment vertical="center"/>
    </xf>
    <xf numFmtId="177" fontId="42" fillId="0" borderId="72" xfId="21" applyNumberFormat="1" applyFont="1" applyFill="1" applyBorder="1">
      <alignment vertical="center"/>
    </xf>
    <xf numFmtId="177" fontId="42" fillId="0" borderId="14" xfId="21" applyNumberFormat="1" applyFont="1" applyFill="1" applyBorder="1">
      <alignment vertical="center"/>
    </xf>
    <xf numFmtId="179" fontId="31" fillId="0" borderId="79" xfId="22" applyNumberFormat="1" applyFont="1" applyBorder="1" applyAlignment="1">
      <alignment horizontal="right" vertical="center" wrapText="1"/>
    </xf>
    <xf numFmtId="0" fontId="31" fillId="0" borderId="0" xfId="22" applyFont="1" applyBorder="1" applyAlignment="1">
      <alignment horizontal="left" vertical="center" wrapText="1"/>
    </xf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Normal="100" zoomScaleSheetLayoutView="80" workbookViewId="0">
      <selection activeCell="E21" sqref="E21"/>
    </sheetView>
  </sheetViews>
  <sheetFormatPr defaultRowHeight="16.5" x14ac:dyDescent="0.3"/>
  <cols>
    <col min="1" max="1" width="3.125" style="96" customWidth="1"/>
    <col min="2" max="2" width="0.5" style="96" customWidth="1"/>
    <col min="3" max="3" width="8.25" style="96" customWidth="1"/>
    <col min="4" max="4" width="11.125" style="96" customWidth="1"/>
    <col min="5" max="6" width="7.75" style="96" customWidth="1"/>
    <col min="7" max="7" width="8.875" style="96" customWidth="1"/>
    <col min="8" max="8" width="10.5" style="96" customWidth="1"/>
    <col min="9" max="9" width="10.625" style="96" customWidth="1"/>
    <col min="10" max="10" width="10.75" style="96" customWidth="1"/>
    <col min="11" max="11" width="9" style="97" customWidth="1"/>
    <col min="12" max="12" width="8.75" style="96" customWidth="1"/>
    <col min="13" max="13" width="2.25" style="96" customWidth="1"/>
    <col min="14" max="256" width="9" style="96"/>
    <col min="257" max="257" width="3.125" style="96" customWidth="1"/>
    <col min="258" max="258" width="0.5" style="96" customWidth="1"/>
    <col min="259" max="259" width="8.25" style="96" customWidth="1"/>
    <col min="260" max="260" width="11.125" style="96" customWidth="1"/>
    <col min="261" max="262" width="7.75" style="96" customWidth="1"/>
    <col min="263" max="263" width="8.875" style="96" customWidth="1"/>
    <col min="264" max="264" width="10.5" style="96" customWidth="1"/>
    <col min="265" max="265" width="10.625" style="96" customWidth="1"/>
    <col min="266" max="266" width="10.75" style="96" customWidth="1"/>
    <col min="267" max="267" width="9" style="96" customWidth="1"/>
    <col min="268" max="268" width="8.75" style="96" customWidth="1"/>
    <col min="269" max="269" width="2.25" style="96" customWidth="1"/>
    <col min="270" max="512" width="9" style="96"/>
    <col min="513" max="513" width="3.125" style="96" customWidth="1"/>
    <col min="514" max="514" width="0.5" style="96" customWidth="1"/>
    <col min="515" max="515" width="8.25" style="96" customWidth="1"/>
    <col min="516" max="516" width="11.125" style="96" customWidth="1"/>
    <col min="517" max="518" width="7.75" style="96" customWidth="1"/>
    <col min="519" max="519" width="8.875" style="96" customWidth="1"/>
    <col min="520" max="520" width="10.5" style="96" customWidth="1"/>
    <col min="521" max="521" width="10.625" style="96" customWidth="1"/>
    <col min="522" max="522" width="10.75" style="96" customWidth="1"/>
    <col min="523" max="523" width="9" style="96" customWidth="1"/>
    <col min="524" max="524" width="8.75" style="96" customWidth="1"/>
    <col min="525" max="525" width="2.25" style="96" customWidth="1"/>
    <col min="526" max="768" width="9" style="96"/>
    <col min="769" max="769" width="3.125" style="96" customWidth="1"/>
    <col min="770" max="770" width="0.5" style="96" customWidth="1"/>
    <col min="771" max="771" width="8.25" style="96" customWidth="1"/>
    <col min="772" max="772" width="11.125" style="96" customWidth="1"/>
    <col min="773" max="774" width="7.75" style="96" customWidth="1"/>
    <col min="775" max="775" width="8.875" style="96" customWidth="1"/>
    <col min="776" max="776" width="10.5" style="96" customWidth="1"/>
    <col min="777" max="777" width="10.625" style="96" customWidth="1"/>
    <col min="778" max="778" width="10.75" style="96" customWidth="1"/>
    <col min="779" max="779" width="9" style="96" customWidth="1"/>
    <col min="780" max="780" width="8.75" style="96" customWidth="1"/>
    <col min="781" max="781" width="2.25" style="96" customWidth="1"/>
    <col min="782" max="1024" width="9" style="96"/>
    <col min="1025" max="1025" width="3.125" style="96" customWidth="1"/>
    <col min="1026" max="1026" width="0.5" style="96" customWidth="1"/>
    <col min="1027" max="1027" width="8.25" style="96" customWidth="1"/>
    <col min="1028" max="1028" width="11.125" style="96" customWidth="1"/>
    <col min="1029" max="1030" width="7.75" style="96" customWidth="1"/>
    <col min="1031" max="1031" width="8.875" style="96" customWidth="1"/>
    <col min="1032" max="1032" width="10.5" style="96" customWidth="1"/>
    <col min="1033" max="1033" width="10.625" style="96" customWidth="1"/>
    <col min="1034" max="1034" width="10.75" style="96" customWidth="1"/>
    <col min="1035" max="1035" width="9" style="96" customWidth="1"/>
    <col min="1036" max="1036" width="8.75" style="96" customWidth="1"/>
    <col min="1037" max="1037" width="2.25" style="96" customWidth="1"/>
    <col min="1038" max="1280" width="9" style="96"/>
    <col min="1281" max="1281" width="3.125" style="96" customWidth="1"/>
    <col min="1282" max="1282" width="0.5" style="96" customWidth="1"/>
    <col min="1283" max="1283" width="8.25" style="96" customWidth="1"/>
    <col min="1284" max="1284" width="11.125" style="96" customWidth="1"/>
    <col min="1285" max="1286" width="7.75" style="96" customWidth="1"/>
    <col min="1287" max="1287" width="8.875" style="96" customWidth="1"/>
    <col min="1288" max="1288" width="10.5" style="96" customWidth="1"/>
    <col min="1289" max="1289" width="10.625" style="96" customWidth="1"/>
    <col min="1290" max="1290" width="10.75" style="96" customWidth="1"/>
    <col min="1291" max="1291" width="9" style="96" customWidth="1"/>
    <col min="1292" max="1292" width="8.75" style="96" customWidth="1"/>
    <col min="1293" max="1293" width="2.25" style="96" customWidth="1"/>
    <col min="1294" max="1536" width="9" style="96"/>
    <col min="1537" max="1537" width="3.125" style="96" customWidth="1"/>
    <col min="1538" max="1538" width="0.5" style="96" customWidth="1"/>
    <col min="1539" max="1539" width="8.25" style="96" customWidth="1"/>
    <col min="1540" max="1540" width="11.125" style="96" customWidth="1"/>
    <col min="1541" max="1542" width="7.75" style="96" customWidth="1"/>
    <col min="1543" max="1543" width="8.875" style="96" customWidth="1"/>
    <col min="1544" max="1544" width="10.5" style="96" customWidth="1"/>
    <col min="1545" max="1545" width="10.625" style="96" customWidth="1"/>
    <col min="1546" max="1546" width="10.75" style="96" customWidth="1"/>
    <col min="1547" max="1547" width="9" style="96" customWidth="1"/>
    <col min="1548" max="1548" width="8.75" style="96" customWidth="1"/>
    <col min="1549" max="1549" width="2.25" style="96" customWidth="1"/>
    <col min="1550" max="1792" width="9" style="96"/>
    <col min="1793" max="1793" width="3.125" style="96" customWidth="1"/>
    <col min="1794" max="1794" width="0.5" style="96" customWidth="1"/>
    <col min="1795" max="1795" width="8.25" style="96" customWidth="1"/>
    <col min="1796" max="1796" width="11.125" style="96" customWidth="1"/>
    <col min="1797" max="1798" width="7.75" style="96" customWidth="1"/>
    <col min="1799" max="1799" width="8.875" style="96" customWidth="1"/>
    <col min="1800" max="1800" width="10.5" style="96" customWidth="1"/>
    <col min="1801" max="1801" width="10.625" style="96" customWidth="1"/>
    <col min="1802" max="1802" width="10.75" style="96" customWidth="1"/>
    <col min="1803" max="1803" width="9" style="96" customWidth="1"/>
    <col min="1804" max="1804" width="8.75" style="96" customWidth="1"/>
    <col min="1805" max="1805" width="2.25" style="96" customWidth="1"/>
    <col min="1806" max="2048" width="9" style="96"/>
    <col min="2049" max="2049" width="3.125" style="96" customWidth="1"/>
    <col min="2050" max="2050" width="0.5" style="96" customWidth="1"/>
    <col min="2051" max="2051" width="8.25" style="96" customWidth="1"/>
    <col min="2052" max="2052" width="11.125" style="96" customWidth="1"/>
    <col min="2053" max="2054" width="7.75" style="96" customWidth="1"/>
    <col min="2055" max="2055" width="8.875" style="96" customWidth="1"/>
    <col min="2056" max="2056" width="10.5" style="96" customWidth="1"/>
    <col min="2057" max="2057" width="10.625" style="96" customWidth="1"/>
    <col min="2058" max="2058" width="10.75" style="96" customWidth="1"/>
    <col min="2059" max="2059" width="9" style="96" customWidth="1"/>
    <col min="2060" max="2060" width="8.75" style="96" customWidth="1"/>
    <col min="2061" max="2061" width="2.25" style="96" customWidth="1"/>
    <col min="2062" max="2304" width="9" style="96"/>
    <col min="2305" max="2305" width="3.125" style="96" customWidth="1"/>
    <col min="2306" max="2306" width="0.5" style="96" customWidth="1"/>
    <col min="2307" max="2307" width="8.25" style="96" customWidth="1"/>
    <col min="2308" max="2308" width="11.125" style="96" customWidth="1"/>
    <col min="2309" max="2310" width="7.75" style="96" customWidth="1"/>
    <col min="2311" max="2311" width="8.875" style="96" customWidth="1"/>
    <col min="2312" max="2312" width="10.5" style="96" customWidth="1"/>
    <col min="2313" max="2313" width="10.625" style="96" customWidth="1"/>
    <col min="2314" max="2314" width="10.75" style="96" customWidth="1"/>
    <col min="2315" max="2315" width="9" style="96" customWidth="1"/>
    <col min="2316" max="2316" width="8.75" style="96" customWidth="1"/>
    <col min="2317" max="2317" width="2.25" style="96" customWidth="1"/>
    <col min="2318" max="2560" width="9" style="96"/>
    <col min="2561" max="2561" width="3.125" style="96" customWidth="1"/>
    <col min="2562" max="2562" width="0.5" style="96" customWidth="1"/>
    <col min="2563" max="2563" width="8.25" style="96" customWidth="1"/>
    <col min="2564" max="2564" width="11.125" style="96" customWidth="1"/>
    <col min="2565" max="2566" width="7.75" style="96" customWidth="1"/>
    <col min="2567" max="2567" width="8.875" style="96" customWidth="1"/>
    <col min="2568" max="2568" width="10.5" style="96" customWidth="1"/>
    <col min="2569" max="2569" width="10.625" style="96" customWidth="1"/>
    <col min="2570" max="2570" width="10.75" style="96" customWidth="1"/>
    <col min="2571" max="2571" width="9" style="96" customWidth="1"/>
    <col min="2572" max="2572" width="8.75" style="96" customWidth="1"/>
    <col min="2573" max="2573" width="2.25" style="96" customWidth="1"/>
    <col min="2574" max="2816" width="9" style="96"/>
    <col min="2817" max="2817" width="3.125" style="96" customWidth="1"/>
    <col min="2818" max="2818" width="0.5" style="96" customWidth="1"/>
    <col min="2819" max="2819" width="8.25" style="96" customWidth="1"/>
    <col min="2820" max="2820" width="11.125" style="96" customWidth="1"/>
    <col min="2821" max="2822" width="7.75" style="96" customWidth="1"/>
    <col min="2823" max="2823" width="8.875" style="96" customWidth="1"/>
    <col min="2824" max="2824" width="10.5" style="96" customWidth="1"/>
    <col min="2825" max="2825" width="10.625" style="96" customWidth="1"/>
    <col min="2826" max="2826" width="10.75" style="96" customWidth="1"/>
    <col min="2827" max="2827" width="9" style="96" customWidth="1"/>
    <col min="2828" max="2828" width="8.75" style="96" customWidth="1"/>
    <col min="2829" max="2829" width="2.25" style="96" customWidth="1"/>
    <col min="2830" max="3072" width="9" style="96"/>
    <col min="3073" max="3073" width="3.125" style="96" customWidth="1"/>
    <col min="3074" max="3074" width="0.5" style="96" customWidth="1"/>
    <col min="3075" max="3075" width="8.25" style="96" customWidth="1"/>
    <col min="3076" max="3076" width="11.125" style="96" customWidth="1"/>
    <col min="3077" max="3078" width="7.75" style="96" customWidth="1"/>
    <col min="3079" max="3079" width="8.875" style="96" customWidth="1"/>
    <col min="3080" max="3080" width="10.5" style="96" customWidth="1"/>
    <col min="3081" max="3081" width="10.625" style="96" customWidth="1"/>
    <col min="3082" max="3082" width="10.75" style="96" customWidth="1"/>
    <col min="3083" max="3083" width="9" style="96" customWidth="1"/>
    <col min="3084" max="3084" width="8.75" style="96" customWidth="1"/>
    <col min="3085" max="3085" width="2.25" style="96" customWidth="1"/>
    <col min="3086" max="3328" width="9" style="96"/>
    <col min="3329" max="3329" width="3.125" style="96" customWidth="1"/>
    <col min="3330" max="3330" width="0.5" style="96" customWidth="1"/>
    <col min="3331" max="3331" width="8.25" style="96" customWidth="1"/>
    <col min="3332" max="3332" width="11.125" style="96" customWidth="1"/>
    <col min="3333" max="3334" width="7.75" style="96" customWidth="1"/>
    <col min="3335" max="3335" width="8.875" style="96" customWidth="1"/>
    <col min="3336" max="3336" width="10.5" style="96" customWidth="1"/>
    <col min="3337" max="3337" width="10.625" style="96" customWidth="1"/>
    <col min="3338" max="3338" width="10.75" style="96" customWidth="1"/>
    <col min="3339" max="3339" width="9" style="96" customWidth="1"/>
    <col min="3340" max="3340" width="8.75" style="96" customWidth="1"/>
    <col min="3341" max="3341" width="2.25" style="96" customWidth="1"/>
    <col min="3342" max="3584" width="9" style="96"/>
    <col min="3585" max="3585" width="3.125" style="96" customWidth="1"/>
    <col min="3586" max="3586" width="0.5" style="96" customWidth="1"/>
    <col min="3587" max="3587" width="8.25" style="96" customWidth="1"/>
    <col min="3588" max="3588" width="11.125" style="96" customWidth="1"/>
    <col min="3589" max="3590" width="7.75" style="96" customWidth="1"/>
    <col min="3591" max="3591" width="8.875" style="96" customWidth="1"/>
    <col min="3592" max="3592" width="10.5" style="96" customWidth="1"/>
    <col min="3593" max="3593" width="10.625" style="96" customWidth="1"/>
    <col min="3594" max="3594" width="10.75" style="96" customWidth="1"/>
    <col min="3595" max="3595" width="9" style="96" customWidth="1"/>
    <col min="3596" max="3596" width="8.75" style="96" customWidth="1"/>
    <col min="3597" max="3597" width="2.25" style="96" customWidth="1"/>
    <col min="3598" max="3840" width="9" style="96"/>
    <col min="3841" max="3841" width="3.125" style="96" customWidth="1"/>
    <col min="3842" max="3842" width="0.5" style="96" customWidth="1"/>
    <col min="3843" max="3843" width="8.25" style="96" customWidth="1"/>
    <col min="3844" max="3844" width="11.125" style="96" customWidth="1"/>
    <col min="3845" max="3846" width="7.75" style="96" customWidth="1"/>
    <col min="3847" max="3847" width="8.875" style="96" customWidth="1"/>
    <col min="3848" max="3848" width="10.5" style="96" customWidth="1"/>
    <col min="3849" max="3849" width="10.625" style="96" customWidth="1"/>
    <col min="3850" max="3850" width="10.75" style="96" customWidth="1"/>
    <col min="3851" max="3851" width="9" style="96" customWidth="1"/>
    <col min="3852" max="3852" width="8.75" style="96" customWidth="1"/>
    <col min="3853" max="3853" width="2.25" style="96" customWidth="1"/>
    <col min="3854" max="4096" width="9" style="96"/>
    <col min="4097" max="4097" width="3.125" style="96" customWidth="1"/>
    <col min="4098" max="4098" width="0.5" style="96" customWidth="1"/>
    <col min="4099" max="4099" width="8.25" style="96" customWidth="1"/>
    <col min="4100" max="4100" width="11.125" style="96" customWidth="1"/>
    <col min="4101" max="4102" width="7.75" style="96" customWidth="1"/>
    <col min="4103" max="4103" width="8.875" style="96" customWidth="1"/>
    <col min="4104" max="4104" width="10.5" style="96" customWidth="1"/>
    <col min="4105" max="4105" width="10.625" style="96" customWidth="1"/>
    <col min="4106" max="4106" width="10.75" style="96" customWidth="1"/>
    <col min="4107" max="4107" width="9" style="96" customWidth="1"/>
    <col min="4108" max="4108" width="8.75" style="96" customWidth="1"/>
    <col min="4109" max="4109" width="2.25" style="96" customWidth="1"/>
    <col min="4110" max="4352" width="9" style="96"/>
    <col min="4353" max="4353" width="3.125" style="96" customWidth="1"/>
    <col min="4354" max="4354" width="0.5" style="96" customWidth="1"/>
    <col min="4355" max="4355" width="8.25" style="96" customWidth="1"/>
    <col min="4356" max="4356" width="11.125" style="96" customWidth="1"/>
    <col min="4357" max="4358" width="7.75" style="96" customWidth="1"/>
    <col min="4359" max="4359" width="8.875" style="96" customWidth="1"/>
    <col min="4360" max="4360" width="10.5" style="96" customWidth="1"/>
    <col min="4361" max="4361" width="10.625" style="96" customWidth="1"/>
    <col min="4362" max="4362" width="10.75" style="96" customWidth="1"/>
    <col min="4363" max="4363" width="9" style="96" customWidth="1"/>
    <col min="4364" max="4364" width="8.75" style="96" customWidth="1"/>
    <col min="4365" max="4365" width="2.25" style="96" customWidth="1"/>
    <col min="4366" max="4608" width="9" style="96"/>
    <col min="4609" max="4609" width="3.125" style="96" customWidth="1"/>
    <col min="4610" max="4610" width="0.5" style="96" customWidth="1"/>
    <col min="4611" max="4611" width="8.25" style="96" customWidth="1"/>
    <col min="4612" max="4612" width="11.125" style="96" customWidth="1"/>
    <col min="4613" max="4614" width="7.75" style="96" customWidth="1"/>
    <col min="4615" max="4615" width="8.875" style="96" customWidth="1"/>
    <col min="4616" max="4616" width="10.5" style="96" customWidth="1"/>
    <col min="4617" max="4617" width="10.625" style="96" customWidth="1"/>
    <col min="4618" max="4618" width="10.75" style="96" customWidth="1"/>
    <col min="4619" max="4619" width="9" style="96" customWidth="1"/>
    <col min="4620" max="4620" width="8.75" style="96" customWidth="1"/>
    <col min="4621" max="4621" width="2.25" style="96" customWidth="1"/>
    <col min="4622" max="4864" width="9" style="96"/>
    <col min="4865" max="4865" width="3.125" style="96" customWidth="1"/>
    <col min="4866" max="4866" width="0.5" style="96" customWidth="1"/>
    <col min="4867" max="4867" width="8.25" style="96" customWidth="1"/>
    <col min="4868" max="4868" width="11.125" style="96" customWidth="1"/>
    <col min="4869" max="4870" width="7.75" style="96" customWidth="1"/>
    <col min="4871" max="4871" width="8.875" style="96" customWidth="1"/>
    <col min="4872" max="4872" width="10.5" style="96" customWidth="1"/>
    <col min="4873" max="4873" width="10.625" style="96" customWidth="1"/>
    <col min="4874" max="4874" width="10.75" style="96" customWidth="1"/>
    <col min="4875" max="4875" width="9" style="96" customWidth="1"/>
    <col min="4876" max="4876" width="8.75" style="96" customWidth="1"/>
    <col min="4877" max="4877" width="2.25" style="96" customWidth="1"/>
    <col min="4878" max="5120" width="9" style="96"/>
    <col min="5121" max="5121" width="3.125" style="96" customWidth="1"/>
    <col min="5122" max="5122" width="0.5" style="96" customWidth="1"/>
    <col min="5123" max="5123" width="8.25" style="96" customWidth="1"/>
    <col min="5124" max="5124" width="11.125" style="96" customWidth="1"/>
    <col min="5125" max="5126" width="7.75" style="96" customWidth="1"/>
    <col min="5127" max="5127" width="8.875" style="96" customWidth="1"/>
    <col min="5128" max="5128" width="10.5" style="96" customWidth="1"/>
    <col min="5129" max="5129" width="10.625" style="96" customWidth="1"/>
    <col min="5130" max="5130" width="10.75" style="96" customWidth="1"/>
    <col min="5131" max="5131" width="9" style="96" customWidth="1"/>
    <col min="5132" max="5132" width="8.75" style="96" customWidth="1"/>
    <col min="5133" max="5133" width="2.25" style="96" customWidth="1"/>
    <col min="5134" max="5376" width="9" style="96"/>
    <col min="5377" max="5377" width="3.125" style="96" customWidth="1"/>
    <col min="5378" max="5378" width="0.5" style="96" customWidth="1"/>
    <col min="5379" max="5379" width="8.25" style="96" customWidth="1"/>
    <col min="5380" max="5380" width="11.125" style="96" customWidth="1"/>
    <col min="5381" max="5382" width="7.75" style="96" customWidth="1"/>
    <col min="5383" max="5383" width="8.875" style="96" customWidth="1"/>
    <col min="5384" max="5384" width="10.5" style="96" customWidth="1"/>
    <col min="5385" max="5385" width="10.625" style="96" customWidth="1"/>
    <col min="5386" max="5386" width="10.75" style="96" customWidth="1"/>
    <col min="5387" max="5387" width="9" style="96" customWidth="1"/>
    <col min="5388" max="5388" width="8.75" style="96" customWidth="1"/>
    <col min="5389" max="5389" width="2.25" style="96" customWidth="1"/>
    <col min="5390" max="5632" width="9" style="96"/>
    <col min="5633" max="5633" width="3.125" style="96" customWidth="1"/>
    <col min="5634" max="5634" width="0.5" style="96" customWidth="1"/>
    <col min="5635" max="5635" width="8.25" style="96" customWidth="1"/>
    <col min="5636" max="5636" width="11.125" style="96" customWidth="1"/>
    <col min="5637" max="5638" width="7.75" style="96" customWidth="1"/>
    <col min="5639" max="5639" width="8.875" style="96" customWidth="1"/>
    <col min="5640" max="5640" width="10.5" style="96" customWidth="1"/>
    <col min="5641" max="5641" width="10.625" style="96" customWidth="1"/>
    <col min="5642" max="5642" width="10.75" style="96" customWidth="1"/>
    <col min="5643" max="5643" width="9" style="96" customWidth="1"/>
    <col min="5644" max="5644" width="8.75" style="96" customWidth="1"/>
    <col min="5645" max="5645" width="2.25" style="96" customWidth="1"/>
    <col min="5646" max="5888" width="9" style="96"/>
    <col min="5889" max="5889" width="3.125" style="96" customWidth="1"/>
    <col min="5890" max="5890" width="0.5" style="96" customWidth="1"/>
    <col min="5891" max="5891" width="8.25" style="96" customWidth="1"/>
    <col min="5892" max="5892" width="11.125" style="96" customWidth="1"/>
    <col min="5893" max="5894" width="7.75" style="96" customWidth="1"/>
    <col min="5895" max="5895" width="8.875" style="96" customWidth="1"/>
    <col min="5896" max="5896" width="10.5" style="96" customWidth="1"/>
    <col min="5897" max="5897" width="10.625" style="96" customWidth="1"/>
    <col min="5898" max="5898" width="10.75" style="96" customWidth="1"/>
    <col min="5899" max="5899" width="9" style="96" customWidth="1"/>
    <col min="5900" max="5900" width="8.75" style="96" customWidth="1"/>
    <col min="5901" max="5901" width="2.25" style="96" customWidth="1"/>
    <col min="5902" max="6144" width="9" style="96"/>
    <col min="6145" max="6145" width="3.125" style="96" customWidth="1"/>
    <col min="6146" max="6146" width="0.5" style="96" customWidth="1"/>
    <col min="6147" max="6147" width="8.25" style="96" customWidth="1"/>
    <col min="6148" max="6148" width="11.125" style="96" customWidth="1"/>
    <col min="6149" max="6150" width="7.75" style="96" customWidth="1"/>
    <col min="6151" max="6151" width="8.875" style="96" customWidth="1"/>
    <col min="6152" max="6152" width="10.5" style="96" customWidth="1"/>
    <col min="6153" max="6153" width="10.625" style="96" customWidth="1"/>
    <col min="6154" max="6154" width="10.75" style="96" customWidth="1"/>
    <col min="6155" max="6155" width="9" style="96" customWidth="1"/>
    <col min="6156" max="6156" width="8.75" style="96" customWidth="1"/>
    <col min="6157" max="6157" width="2.25" style="96" customWidth="1"/>
    <col min="6158" max="6400" width="9" style="96"/>
    <col min="6401" max="6401" width="3.125" style="96" customWidth="1"/>
    <col min="6402" max="6402" width="0.5" style="96" customWidth="1"/>
    <col min="6403" max="6403" width="8.25" style="96" customWidth="1"/>
    <col min="6404" max="6404" width="11.125" style="96" customWidth="1"/>
    <col min="6405" max="6406" width="7.75" style="96" customWidth="1"/>
    <col min="6407" max="6407" width="8.875" style="96" customWidth="1"/>
    <col min="6408" max="6408" width="10.5" style="96" customWidth="1"/>
    <col min="6409" max="6409" width="10.625" style="96" customWidth="1"/>
    <col min="6410" max="6410" width="10.75" style="96" customWidth="1"/>
    <col min="6411" max="6411" width="9" style="96" customWidth="1"/>
    <col min="6412" max="6412" width="8.75" style="96" customWidth="1"/>
    <col min="6413" max="6413" width="2.25" style="96" customWidth="1"/>
    <col min="6414" max="6656" width="9" style="96"/>
    <col min="6657" max="6657" width="3.125" style="96" customWidth="1"/>
    <col min="6658" max="6658" width="0.5" style="96" customWidth="1"/>
    <col min="6659" max="6659" width="8.25" style="96" customWidth="1"/>
    <col min="6660" max="6660" width="11.125" style="96" customWidth="1"/>
    <col min="6661" max="6662" width="7.75" style="96" customWidth="1"/>
    <col min="6663" max="6663" width="8.875" style="96" customWidth="1"/>
    <col min="6664" max="6664" width="10.5" style="96" customWidth="1"/>
    <col min="6665" max="6665" width="10.625" style="96" customWidth="1"/>
    <col min="6666" max="6666" width="10.75" style="96" customWidth="1"/>
    <col min="6667" max="6667" width="9" style="96" customWidth="1"/>
    <col min="6668" max="6668" width="8.75" style="96" customWidth="1"/>
    <col min="6669" max="6669" width="2.25" style="96" customWidth="1"/>
    <col min="6670" max="6912" width="9" style="96"/>
    <col min="6913" max="6913" width="3.125" style="96" customWidth="1"/>
    <col min="6914" max="6914" width="0.5" style="96" customWidth="1"/>
    <col min="6915" max="6915" width="8.25" style="96" customWidth="1"/>
    <col min="6916" max="6916" width="11.125" style="96" customWidth="1"/>
    <col min="6917" max="6918" width="7.75" style="96" customWidth="1"/>
    <col min="6919" max="6919" width="8.875" style="96" customWidth="1"/>
    <col min="6920" max="6920" width="10.5" style="96" customWidth="1"/>
    <col min="6921" max="6921" width="10.625" style="96" customWidth="1"/>
    <col min="6922" max="6922" width="10.75" style="96" customWidth="1"/>
    <col min="6923" max="6923" width="9" style="96" customWidth="1"/>
    <col min="6924" max="6924" width="8.75" style="96" customWidth="1"/>
    <col min="6925" max="6925" width="2.25" style="96" customWidth="1"/>
    <col min="6926" max="7168" width="9" style="96"/>
    <col min="7169" max="7169" width="3.125" style="96" customWidth="1"/>
    <col min="7170" max="7170" width="0.5" style="96" customWidth="1"/>
    <col min="7171" max="7171" width="8.25" style="96" customWidth="1"/>
    <col min="7172" max="7172" width="11.125" style="96" customWidth="1"/>
    <col min="7173" max="7174" width="7.75" style="96" customWidth="1"/>
    <col min="7175" max="7175" width="8.875" style="96" customWidth="1"/>
    <col min="7176" max="7176" width="10.5" style="96" customWidth="1"/>
    <col min="7177" max="7177" width="10.625" style="96" customWidth="1"/>
    <col min="7178" max="7178" width="10.75" style="96" customWidth="1"/>
    <col min="7179" max="7179" width="9" style="96" customWidth="1"/>
    <col min="7180" max="7180" width="8.75" style="96" customWidth="1"/>
    <col min="7181" max="7181" width="2.25" style="96" customWidth="1"/>
    <col min="7182" max="7424" width="9" style="96"/>
    <col min="7425" max="7425" width="3.125" style="96" customWidth="1"/>
    <col min="7426" max="7426" width="0.5" style="96" customWidth="1"/>
    <col min="7427" max="7427" width="8.25" style="96" customWidth="1"/>
    <col min="7428" max="7428" width="11.125" style="96" customWidth="1"/>
    <col min="7429" max="7430" width="7.75" style="96" customWidth="1"/>
    <col min="7431" max="7431" width="8.875" style="96" customWidth="1"/>
    <col min="7432" max="7432" width="10.5" style="96" customWidth="1"/>
    <col min="7433" max="7433" width="10.625" style="96" customWidth="1"/>
    <col min="7434" max="7434" width="10.75" style="96" customWidth="1"/>
    <col min="7435" max="7435" width="9" style="96" customWidth="1"/>
    <col min="7436" max="7436" width="8.75" style="96" customWidth="1"/>
    <col min="7437" max="7437" width="2.25" style="96" customWidth="1"/>
    <col min="7438" max="7680" width="9" style="96"/>
    <col min="7681" max="7681" width="3.125" style="96" customWidth="1"/>
    <col min="7682" max="7682" width="0.5" style="96" customWidth="1"/>
    <col min="7683" max="7683" width="8.25" style="96" customWidth="1"/>
    <col min="7684" max="7684" width="11.125" style="96" customWidth="1"/>
    <col min="7685" max="7686" width="7.75" style="96" customWidth="1"/>
    <col min="7687" max="7687" width="8.875" style="96" customWidth="1"/>
    <col min="7688" max="7688" width="10.5" style="96" customWidth="1"/>
    <col min="7689" max="7689" width="10.625" style="96" customWidth="1"/>
    <col min="7690" max="7690" width="10.75" style="96" customWidth="1"/>
    <col min="7691" max="7691" width="9" style="96" customWidth="1"/>
    <col min="7692" max="7692" width="8.75" style="96" customWidth="1"/>
    <col min="7693" max="7693" width="2.25" style="96" customWidth="1"/>
    <col min="7694" max="7936" width="9" style="96"/>
    <col min="7937" max="7937" width="3.125" style="96" customWidth="1"/>
    <col min="7938" max="7938" width="0.5" style="96" customWidth="1"/>
    <col min="7939" max="7939" width="8.25" style="96" customWidth="1"/>
    <col min="7940" max="7940" width="11.125" style="96" customWidth="1"/>
    <col min="7941" max="7942" width="7.75" style="96" customWidth="1"/>
    <col min="7943" max="7943" width="8.875" style="96" customWidth="1"/>
    <col min="7944" max="7944" width="10.5" style="96" customWidth="1"/>
    <col min="7945" max="7945" width="10.625" style="96" customWidth="1"/>
    <col min="7946" max="7946" width="10.75" style="96" customWidth="1"/>
    <col min="7947" max="7947" width="9" style="96" customWidth="1"/>
    <col min="7948" max="7948" width="8.75" style="96" customWidth="1"/>
    <col min="7949" max="7949" width="2.25" style="96" customWidth="1"/>
    <col min="7950" max="8192" width="9" style="96"/>
    <col min="8193" max="8193" width="3.125" style="96" customWidth="1"/>
    <col min="8194" max="8194" width="0.5" style="96" customWidth="1"/>
    <col min="8195" max="8195" width="8.25" style="96" customWidth="1"/>
    <col min="8196" max="8196" width="11.125" style="96" customWidth="1"/>
    <col min="8197" max="8198" width="7.75" style="96" customWidth="1"/>
    <col min="8199" max="8199" width="8.875" style="96" customWidth="1"/>
    <col min="8200" max="8200" width="10.5" style="96" customWidth="1"/>
    <col min="8201" max="8201" width="10.625" style="96" customWidth="1"/>
    <col min="8202" max="8202" width="10.75" style="96" customWidth="1"/>
    <col min="8203" max="8203" width="9" style="96" customWidth="1"/>
    <col min="8204" max="8204" width="8.75" style="96" customWidth="1"/>
    <col min="8205" max="8205" width="2.25" style="96" customWidth="1"/>
    <col min="8206" max="8448" width="9" style="96"/>
    <col min="8449" max="8449" width="3.125" style="96" customWidth="1"/>
    <col min="8450" max="8450" width="0.5" style="96" customWidth="1"/>
    <col min="8451" max="8451" width="8.25" style="96" customWidth="1"/>
    <col min="8452" max="8452" width="11.125" style="96" customWidth="1"/>
    <col min="8453" max="8454" width="7.75" style="96" customWidth="1"/>
    <col min="8455" max="8455" width="8.875" style="96" customWidth="1"/>
    <col min="8456" max="8456" width="10.5" style="96" customWidth="1"/>
    <col min="8457" max="8457" width="10.625" style="96" customWidth="1"/>
    <col min="8458" max="8458" width="10.75" style="96" customWidth="1"/>
    <col min="8459" max="8459" width="9" style="96" customWidth="1"/>
    <col min="8460" max="8460" width="8.75" style="96" customWidth="1"/>
    <col min="8461" max="8461" width="2.25" style="96" customWidth="1"/>
    <col min="8462" max="8704" width="9" style="96"/>
    <col min="8705" max="8705" width="3.125" style="96" customWidth="1"/>
    <col min="8706" max="8706" width="0.5" style="96" customWidth="1"/>
    <col min="8707" max="8707" width="8.25" style="96" customWidth="1"/>
    <col min="8708" max="8708" width="11.125" style="96" customWidth="1"/>
    <col min="8709" max="8710" width="7.75" style="96" customWidth="1"/>
    <col min="8711" max="8711" width="8.875" style="96" customWidth="1"/>
    <col min="8712" max="8712" width="10.5" style="96" customWidth="1"/>
    <col min="8713" max="8713" width="10.625" style="96" customWidth="1"/>
    <col min="8714" max="8714" width="10.75" style="96" customWidth="1"/>
    <col min="8715" max="8715" width="9" style="96" customWidth="1"/>
    <col min="8716" max="8716" width="8.75" style="96" customWidth="1"/>
    <col min="8717" max="8717" width="2.25" style="96" customWidth="1"/>
    <col min="8718" max="8960" width="9" style="96"/>
    <col min="8961" max="8961" width="3.125" style="96" customWidth="1"/>
    <col min="8962" max="8962" width="0.5" style="96" customWidth="1"/>
    <col min="8963" max="8963" width="8.25" style="96" customWidth="1"/>
    <col min="8964" max="8964" width="11.125" style="96" customWidth="1"/>
    <col min="8965" max="8966" width="7.75" style="96" customWidth="1"/>
    <col min="8967" max="8967" width="8.875" style="96" customWidth="1"/>
    <col min="8968" max="8968" width="10.5" style="96" customWidth="1"/>
    <col min="8969" max="8969" width="10.625" style="96" customWidth="1"/>
    <col min="8970" max="8970" width="10.75" style="96" customWidth="1"/>
    <col min="8971" max="8971" width="9" style="96" customWidth="1"/>
    <col min="8972" max="8972" width="8.75" style="96" customWidth="1"/>
    <col min="8973" max="8973" width="2.25" style="96" customWidth="1"/>
    <col min="8974" max="9216" width="9" style="96"/>
    <col min="9217" max="9217" width="3.125" style="96" customWidth="1"/>
    <col min="9218" max="9218" width="0.5" style="96" customWidth="1"/>
    <col min="9219" max="9219" width="8.25" style="96" customWidth="1"/>
    <col min="9220" max="9220" width="11.125" style="96" customWidth="1"/>
    <col min="9221" max="9222" width="7.75" style="96" customWidth="1"/>
    <col min="9223" max="9223" width="8.875" style="96" customWidth="1"/>
    <col min="9224" max="9224" width="10.5" style="96" customWidth="1"/>
    <col min="9225" max="9225" width="10.625" style="96" customWidth="1"/>
    <col min="9226" max="9226" width="10.75" style="96" customWidth="1"/>
    <col min="9227" max="9227" width="9" style="96" customWidth="1"/>
    <col min="9228" max="9228" width="8.75" style="96" customWidth="1"/>
    <col min="9229" max="9229" width="2.25" style="96" customWidth="1"/>
    <col min="9230" max="9472" width="9" style="96"/>
    <col min="9473" max="9473" width="3.125" style="96" customWidth="1"/>
    <col min="9474" max="9474" width="0.5" style="96" customWidth="1"/>
    <col min="9475" max="9475" width="8.25" style="96" customWidth="1"/>
    <col min="9476" max="9476" width="11.125" style="96" customWidth="1"/>
    <col min="9477" max="9478" width="7.75" style="96" customWidth="1"/>
    <col min="9479" max="9479" width="8.875" style="96" customWidth="1"/>
    <col min="9480" max="9480" width="10.5" style="96" customWidth="1"/>
    <col min="9481" max="9481" width="10.625" style="96" customWidth="1"/>
    <col min="9482" max="9482" width="10.75" style="96" customWidth="1"/>
    <col min="9483" max="9483" width="9" style="96" customWidth="1"/>
    <col min="9484" max="9484" width="8.75" style="96" customWidth="1"/>
    <col min="9485" max="9485" width="2.25" style="96" customWidth="1"/>
    <col min="9486" max="9728" width="9" style="96"/>
    <col min="9729" max="9729" width="3.125" style="96" customWidth="1"/>
    <col min="9730" max="9730" width="0.5" style="96" customWidth="1"/>
    <col min="9731" max="9731" width="8.25" style="96" customWidth="1"/>
    <col min="9732" max="9732" width="11.125" style="96" customWidth="1"/>
    <col min="9733" max="9734" width="7.75" style="96" customWidth="1"/>
    <col min="9735" max="9735" width="8.875" style="96" customWidth="1"/>
    <col min="9736" max="9736" width="10.5" style="96" customWidth="1"/>
    <col min="9737" max="9737" width="10.625" style="96" customWidth="1"/>
    <col min="9738" max="9738" width="10.75" style="96" customWidth="1"/>
    <col min="9739" max="9739" width="9" style="96" customWidth="1"/>
    <col min="9740" max="9740" width="8.75" style="96" customWidth="1"/>
    <col min="9741" max="9741" width="2.25" style="96" customWidth="1"/>
    <col min="9742" max="9984" width="9" style="96"/>
    <col min="9985" max="9985" width="3.125" style="96" customWidth="1"/>
    <col min="9986" max="9986" width="0.5" style="96" customWidth="1"/>
    <col min="9987" max="9987" width="8.25" style="96" customWidth="1"/>
    <col min="9988" max="9988" width="11.125" style="96" customWidth="1"/>
    <col min="9989" max="9990" width="7.75" style="96" customWidth="1"/>
    <col min="9991" max="9991" width="8.875" style="96" customWidth="1"/>
    <col min="9992" max="9992" width="10.5" style="96" customWidth="1"/>
    <col min="9993" max="9993" width="10.625" style="96" customWidth="1"/>
    <col min="9994" max="9994" width="10.75" style="96" customWidth="1"/>
    <col min="9995" max="9995" width="9" style="96" customWidth="1"/>
    <col min="9996" max="9996" width="8.75" style="96" customWidth="1"/>
    <col min="9997" max="9997" width="2.25" style="96" customWidth="1"/>
    <col min="9998" max="10240" width="9" style="96"/>
    <col min="10241" max="10241" width="3.125" style="96" customWidth="1"/>
    <col min="10242" max="10242" width="0.5" style="96" customWidth="1"/>
    <col min="10243" max="10243" width="8.25" style="96" customWidth="1"/>
    <col min="10244" max="10244" width="11.125" style="96" customWidth="1"/>
    <col min="10245" max="10246" width="7.75" style="96" customWidth="1"/>
    <col min="10247" max="10247" width="8.875" style="96" customWidth="1"/>
    <col min="10248" max="10248" width="10.5" style="96" customWidth="1"/>
    <col min="10249" max="10249" width="10.625" style="96" customWidth="1"/>
    <col min="10250" max="10250" width="10.75" style="96" customWidth="1"/>
    <col min="10251" max="10251" width="9" style="96" customWidth="1"/>
    <col min="10252" max="10252" width="8.75" style="96" customWidth="1"/>
    <col min="10253" max="10253" width="2.25" style="96" customWidth="1"/>
    <col min="10254" max="10496" width="9" style="96"/>
    <col min="10497" max="10497" width="3.125" style="96" customWidth="1"/>
    <col min="10498" max="10498" width="0.5" style="96" customWidth="1"/>
    <col min="10499" max="10499" width="8.25" style="96" customWidth="1"/>
    <col min="10500" max="10500" width="11.125" style="96" customWidth="1"/>
    <col min="10501" max="10502" width="7.75" style="96" customWidth="1"/>
    <col min="10503" max="10503" width="8.875" style="96" customWidth="1"/>
    <col min="10504" max="10504" width="10.5" style="96" customWidth="1"/>
    <col min="10505" max="10505" width="10.625" style="96" customWidth="1"/>
    <col min="10506" max="10506" width="10.75" style="96" customWidth="1"/>
    <col min="10507" max="10507" width="9" style="96" customWidth="1"/>
    <col min="10508" max="10508" width="8.75" style="96" customWidth="1"/>
    <col min="10509" max="10509" width="2.25" style="96" customWidth="1"/>
    <col min="10510" max="10752" width="9" style="96"/>
    <col min="10753" max="10753" width="3.125" style="96" customWidth="1"/>
    <col min="10754" max="10754" width="0.5" style="96" customWidth="1"/>
    <col min="10755" max="10755" width="8.25" style="96" customWidth="1"/>
    <col min="10756" max="10756" width="11.125" style="96" customWidth="1"/>
    <col min="10757" max="10758" width="7.75" style="96" customWidth="1"/>
    <col min="10759" max="10759" width="8.875" style="96" customWidth="1"/>
    <col min="10760" max="10760" width="10.5" style="96" customWidth="1"/>
    <col min="10761" max="10761" width="10.625" style="96" customWidth="1"/>
    <col min="10762" max="10762" width="10.75" style="96" customWidth="1"/>
    <col min="10763" max="10763" width="9" style="96" customWidth="1"/>
    <col min="10764" max="10764" width="8.75" style="96" customWidth="1"/>
    <col min="10765" max="10765" width="2.25" style="96" customWidth="1"/>
    <col min="10766" max="11008" width="9" style="96"/>
    <col min="11009" max="11009" width="3.125" style="96" customWidth="1"/>
    <col min="11010" max="11010" width="0.5" style="96" customWidth="1"/>
    <col min="11011" max="11011" width="8.25" style="96" customWidth="1"/>
    <col min="11012" max="11012" width="11.125" style="96" customWidth="1"/>
    <col min="11013" max="11014" width="7.75" style="96" customWidth="1"/>
    <col min="11015" max="11015" width="8.875" style="96" customWidth="1"/>
    <col min="11016" max="11016" width="10.5" style="96" customWidth="1"/>
    <col min="11017" max="11017" width="10.625" style="96" customWidth="1"/>
    <col min="11018" max="11018" width="10.75" style="96" customWidth="1"/>
    <col min="11019" max="11019" width="9" style="96" customWidth="1"/>
    <col min="11020" max="11020" width="8.75" style="96" customWidth="1"/>
    <col min="11021" max="11021" width="2.25" style="96" customWidth="1"/>
    <col min="11022" max="11264" width="9" style="96"/>
    <col min="11265" max="11265" width="3.125" style="96" customWidth="1"/>
    <col min="11266" max="11266" width="0.5" style="96" customWidth="1"/>
    <col min="11267" max="11267" width="8.25" style="96" customWidth="1"/>
    <col min="11268" max="11268" width="11.125" style="96" customWidth="1"/>
    <col min="11269" max="11270" width="7.75" style="96" customWidth="1"/>
    <col min="11271" max="11271" width="8.875" style="96" customWidth="1"/>
    <col min="11272" max="11272" width="10.5" style="96" customWidth="1"/>
    <col min="11273" max="11273" width="10.625" style="96" customWidth="1"/>
    <col min="11274" max="11274" width="10.75" style="96" customWidth="1"/>
    <col min="11275" max="11275" width="9" style="96" customWidth="1"/>
    <col min="11276" max="11276" width="8.75" style="96" customWidth="1"/>
    <col min="11277" max="11277" width="2.25" style="96" customWidth="1"/>
    <col min="11278" max="11520" width="9" style="96"/>
    <col min="11521" max="11521" width="3.125" style="96" customWidth="1"/>
    <col min="11522" max="11522" width="0.5" style="96" customWidth="1"/>
    <col min="11523" max="11523" width="8.25" style="96" customWidth="1"/>
    <col min="11524" max="11524" width="11.125" style="96" customWidth="1"/>
    <col min="11525" max="11526" width="7.75" style="96" customWidth="1"/>
    <col min="11527" max="11527" width="8.875" style="96" customWidth="1"/>
    <col min="11528" max="11528" width="10.5" style="96" customWidth="1"/>
    <col min="11529" max="11529" width="10.625" style="96" customWidth="1"/>
    <col min="11530" max="11530" width="10.75" style="96" customWidth="1"/>
    <col min="11531" max="11531" width="9" style="96" customWidth="1"/>
    <col min="11532" max="11532" width="8.75" style="96" customWidth="1"/>
    <col min="11533" max="11533" width="2.25" style="96" customWidth="1"/>
    <col min="11534" max="11776" width="9" style="96"/>
    <col min="11777" max="11777" width="3.125" style="96" customWidth="1"/>
    <col min="11778" max="11778" width="0.5" style="96" customWidth="1"/>
    <col min="11779" max="11779" width="8.25" style="96" customWidth="1"/>
    <col min="11780" max="11780" width="11.125" style="96" customWidth="1"/>
    <col min="11781" max="11782" width="7.75" style="96" customWidth="1"/>
    <col min="11783" max="11783" width="8.875" style="96" customWidth="1"/>
    <col min="11784" max="11784" width="10.5" style="96" customWidth="1"/>
    <col min="11785" max="11785" width="10.625" style="96" customWidth="1"/>
    <col min="11786" max="11786" width="10.75" style="96" customWidth="1"/>
    <col min="11787" max="11787" width="9" style="96" customWidth="1"/>
    <col min="11788" max="11788" width="8.75" style="96" customWidth="1"/>
    <col min="11789" max="11789" width="2.25" style="96" customWidth="1"/>
    <col min="11790" max="12032" width="9" style="96"/>
    <col min="12033" max="12033" width="3.125" style="96" customWidth="1"/>
    <col min="12034" max="12034" width="0.5" style="96" customWidth="1"/>
    <col min="12035" max="12035" width="8.25" style="96" customWidth="1"/>
    <col min="12036" max="12036" width="11.125" style="96" customWidth="1"/>
    <col min="12037" max="12038" width="7.75" style="96" customWidth="1"/>
    <col min="12039" max="12039" width="8.875" style="96" customWidth="1"/>
    <col min="12040" max="12040" width="10.5" style="96" customWidth="1"/>
    <col min="12041" max="12041" width="10.625" style="96" customWidth="1"/>
    <col min="12042" max="12042" width="10.75" style="96" customWidth="1"/>
    <col min="12043" max="12043" width="9" style="96" customWidth="1"/>
    <col min="12044" max="12044" width="8.75" style="96" customWidth="1"/>
    <col min="12045" max="12045" width="2.25" style="96" customWidth="1"/>
    <col min="12046" max="12288" width="9" style="96"/>
    <col min="12289" max="12289" width="3.125" style="96" customWidth="1"/>
    <col min="12290" max="12290" width="0.5" style="96" customWidth="1"/>
    <col min="12291" max="12291" width="8.25" style="96" customWidth="1"/>
    <col min="12292" max="12292" width="11.125" style="96" customWidth="1"/>
    <col min="12293" max="12294" width="7.75" style="96" customWidth="1"/>
    <col min="12295" max="12295" width="8.875" style="96" customWidth="1"/>
    <col min="12296" max="12296" width="10.5" style="96" customWidth="1"/>
    <col min="12297" max="12297" width="10.625" style="96" customWidth="1"/>
    <col min="12298" max="12298" width="10.75" style="96" customWidth="1"/>
    <col min="12299" max="12299" width="9" style="96" customWidth="1"/>
    <col min="12300" max="12300" width="8.75" style="96" customWidth="1"/>
    <col min="12301" max="12301" width="2.25" style="96" customWidth="1"/>
    <col min="12302" max="12544" width="9" style="96"/>
    <col min="12545" max="12545" width="3.125" style="96" customWidth="1"/>
    <col min="12546" max="12546" width="0.5" style="96" customWidth="1"/>
    <col min="12547" max="12547" width="8.25" style="96" customWidth="1"/>
    <col min="12548" max="12548" width="11.125" style="96" customWidth="1"/>
    <col min="12549" max="12550" width="7.75" style="96" customWidth="1"/>
    <col min="12551" max="12551" width="8.875" style="96" customWidth="1"/>
    <col min="12552" max="12552" width="10.5" style="96" customWidth="1"/>
    <col min="12553" max="12553" width="10.625" style="96" customWidth="1"/>
    <col min="12554" max="12554" width="10.75" style="96" customWidth="1"/>
    <col min="12555" max="12555" width="9" style="96" customWidth="1"/>
    <col min="12556" max="12556" width="8.75" style="96" customWidth="1"/>
    <col min="12557" max="12557" width="2.25" style="96" customWidth="1"/>
    <col min="12558" max="12800" width="9" style="96"/>
    <col min="12801" max="12801" width="3.125" style="96" customWidth="1"/>
    <col min="12802" max="12802" width="0.5" style="96" customWidth="1"/>
    <col min="12803" max="12803" width="8.25" style="96" customWidth="1"/>
    <col min="12804" max="12804" width="11.125" style="96" customWidth="1"/>
    <col min="12805" max="12806" width="7.75" style="96" customWidth="1"/>
    <col min="12807" max="12807" width="8.875" style="96" customWidth="1"/>
    <col min="12808" max="12808" width="10.5" style="96" customWidth="1"/>
    <col min="12809" max="12809" width="10.625" style="96" customWidth="1"/>
    <col min="12810" max="12810" width="10.75" style="96" customWidth="1"/>
    <col min="12811" max="12811" width="9" style="96" customWidth="1"/>
    <col min="12812" max="12812" width="8.75" style="96" customWidth="1"/>
    <col min="12813" max="12813" width="2.25" style="96" customWidth="1"/>
    <col min="12814" max="13056" width="9" style="96"/>
    <col min="13057" max="13057" width="3.125" style="96" customWidth="1"/>
    <col min="13058" max="13058" width="0.5" style="96" customWidth="1"/>
    <col min="13059" max="13059" width="8.25" style="96" customWidth="1"/>
    <col min="13060" max="13060" width="11.125" style="96" customWidth="1"/>
    <col min="13061" max="13062" width="7.75" style="96" customWidth="1"/>
    <col min="13063" max="13063" width="8.875" style="96" customWidth="1"/>
    <col min="13064" max="13064" width="10.5" style="96" customWidth="1"/>
    <col min="13065" max="13065" width="10.625" style="96" customWidth="1"/>
    <col min="13066" max="13066" width="10.75" style="96" customWidth="1"/>
    <col min="13067" max="13067" width="9" style="96" customWidth="1"/>
    <col min="13068" max="13068" width="8.75" style="96" customWidth="1"/>
    <col min="13069" max="13069" width="2.25" style="96" customWidth="1"/>
    <col min="13070" max="13312" width="9" style="96"/>
    <col min="13313" max="13313" width="3.125" style="96" customWidth="1"/>
    <col min="13314" max="13314" width="0.5" style="96" customWidth="1"/>
    <col min="13315" max="13315" width="8.25" style="96" customWidth="1"/>
    <col min="13316" max="13316" width="11.125" style="96" customWidth="1"/>
    <col min="13317" max="13318" width="7.75" style="96" customWidth="1"/>
    <col min="13319" max="13319" width="8.875" style="96" customWidth="1"/>
    <col min="13320" max="13320" width="10.5" style="96" customWidth="1"/>
    <col min="13321" max="13321" width="10.625" style="96" customWidth="1"/>
    <col min="13322" max="13322" width="10.75" style="96" customWidth="1"/>
    <col min="13323" max="13323" width="9" style="96" customWidth="1"/>
    <col min="13324" max="13324" width="8.75" style="96" customWidth="1"/>
    <col min="13325" max="13325" width="2.25" style="96" customWidth="1"/>
    <col min="13326" max="13568" width="9" style="96"/>
    <col min="13569" max="13569" width="3.125" style="96" customWidth="1"/>
    <col min="13570" max="13570" width="0.5" style="96" customWidth="1"/>
    <col min="13571" max="13571" width="8.25" style="96" customWidth="1"/>
    <col min="13572" max="13572" width="11.125" style="96" customWidth="1"/>
    <col min="13573" max="13574" width="7.75" style="96" customWidth="1"/>
    <col min="13575" max="13575" width="8.875" style="96" customWidth="1"/>
    <col min="13576" max="13576" width="10.5" style="96" customWidth="1"/>
    <col min="13577" max="13577" width="10.625" style="96" customWidth="1"/>
    <col min="13578" max="13578" width="10.75" style="96" customWidth="1"/>
    <col min="13579" max="13579" width="9" style="96" customWidth="1"/>
    <col min="13580" max="13580" width="8.75" style="96" customWidth="1"/>
    <col min="13581" max="13581" width="2.25" style="96" customWidth="1"/>
    <col min="13582" max="13824" width="9" style="96"/>
    <col min="13825" max="13825" width="3.125" style="96" customWidth="1"/>
    <col min="13826" max="13826" width="0.5" style="96" customWidth="1"/>
    <col min="13827" max="13827" width="8.25" style="96" customWidth="1"/>
    <col min="13828" max="13828" width="11.125" style="96" customWidth="1"/>
    <col min="13829" max="13830" width="7.75" style="96" customWidth="1"/>
    <col min="13831" max="13831" width="8.875" style="96" customWidth="1"/>
    <col min="13832" max="13832" width="10.5" style="96" customWidth="1"/>
    <col min="13833" max="13833" width="10.625" style="96" customWidth="1"/>
    <col min="13834" max="13834" width="10.75" style="96" customWidth="1"/>
    <col min="13835" max="13835" width="9" style="96" customWidth="1"/>
    <col min="13836" max="13836" width="8.75" style="96" customWidth="1"/>
    <col min="13837" max="13837" width="2.25" style="96" customWidth="1"/>
    <col min="13838" max="14080" width="9" style="96"/>
    <col min="14081" max="14081" width="3.125" style="96" customWidth="1"/>
    <col min="14082" max="14082" width="0.5" style="96" customWidth="1"/>
    <col min="14083" max="14083" width="8.25" style="96" customWidth="1"/>
    <col min="14084" max="14084" width="11.125" style="96" customWidth="1"/>
    <col min="14085" max="14086" width="7.75" style="96" customWidth="1"/>
    <col min="14087" max="14087" width="8.875" style="96" customWidth="1"/>
    <col min="14088" max="14088" width="10.5" style="96" customWidth="1"/>
    <col min="14089" max="14089" width="10.625" style="96" customWidth="1"/>
    <col min="14090" max="14090" width="10.75" style="96" customWidth="1"/>
    <col min="14091" max="14091" width="9" style="96" customWidth="1"/>
    <col min="14092" max="14092" width="8.75" style="96" customWidth="1"/>
    <col min="14093" max="14093" width="2.25" style="96" customWidth="1"/>
    <col min="14094" max="14336" width="9" style="96"/>
    <col min="14337" max="14337" width="3.125" style="96" customWidth="1"/>
    <col min="14338" max="14338" width="0.5" style="96" customWidth="1"/>
    <col min="14339" max="14339" width="8.25" style="96" customWidth="1"/>
    <col min="14340" max="14340" width="11.125" style="96" customWidth="1"/>
    <col min="14341" max="14342" width="7.75" style="96" customWidth="1"/>
    <col min="14343" max="14343" width="8.875" style="96" customWidth="1"/>
    <col min="14344" max="14344" width="10.5" style="96" customWidth="1"/>
    <col min="14345" max="14345" width="10.625" style="96" customWidth="1"/>
    <col min="14346" max="14346" width="10.75" style="96" customWidth="1"/>
    <col min="14347" max="14347" width="9" style="96" customWidth="1"/>
    <col min="14348" max="14348" width="8.75" style="96" customWidth="1"/>
    <col min="14349" max="14349" width="2.25" style="96" customWidth="1"/>
    <col min="14350" max="14592" width="9" style="96"/>
    <col min="14593" max="14593" width="3.125" style="96" customWidth="1"/>
    <col min="14594" max="14594" width="0.5" style="96" customWidth="1"/>
    <col min="14595" max="14595" width="8.25" style="96" customWidth="1"/>
    <col min="14596" max="14596" width="11.125" style="96" customWidth="1"/>
    <col min="14597" max="14598" width="7.75" style="96" customWidth="1"/>
    <col min="14599" max="14599" width="8.875" style="96" customWidth="1"/>
    <col min="14600" max="14600" width="10.5" style="96" customWidth="1"/>
    <col min="14601" max="14601" width="10.625" style="96" customWidth="1"/>
    <col min="14602" max="14602" width="10.75" style="96" customWidth="1"/>
    <col min="14603" max="14603" width="9" style="96" customWidth="1"/>
    <col min="14604" max="14604" width="8.75" style="96" customWidth="1"/>
    <col min="14605" max="14605" width="2.25" style="96" customWidth="1"/>
    <col min="14606" max="14848" width="9" style="96"/>
    <col min="14849" max="14849" width="3.125" style="96" customWidth="1"/>
    <col min="14850" max="14850" width="0.5" style="96" customWidth="1"/>
    <col min="14851" max="14851" width="8.25" style="96" customWidth="1"/>
    <col min="14852" max="14852" width="11.125" style="96" customWidth="1"/>
    <col min="14853" max="14854" width="7.75" style="96" customWidth="1"/>
    <col min="14855" max="14855" width="8.875" style="96" customWidth="1"/>
    <col min="14856" max="14856" width="10.5" style="96" customWidth="1"/>
    <col min="14857" max="14857" width="10.625" style="96" customWidth="1"/>
    <col min="14858" max="14858" width="10.75" style="96" customWidth="1"/>
    <col min="14859" max="14859" width="9" style="96" customWidth="1"/>
    <col min="14860" max="14860" width="8.75" style="96" customWidth="1"/>
    <col min="14861" max="14861" width="2.25" style="96" customWidth="1"/>
    <col min="14862" max="15104" width="9" style="96"/>
    <col min="15105" max="15105" width="3.125" style="96" customWidth="1"/>
    <col min="15106" max="15106" width="0.5" style="96" customWidth="1"/>
    <col min="15107" max="15107" width="8.25" style="96" customWidth="1"/>
    <col min="15108" max="15108" width="11.125" style="96" customWidth="1"/>
    <col min="15109" max="15110" width="7.75" style="96" customWidth="1"/>
    <col min="15111" max="15111" width="8.875" style="96" customWidth="1"/>
    <col min="15112" max="15112" width="10.5" style="96" customWidth="1"/>
    <col min="15113" max="15113" width="10.625" style="96" customWidth="1"/>
    <col min="15114" max="15114" width="10.75" style="96" customWidth="1"/>
    <col min="15115" max="15115" width="9" style="96" customWidth="1"/>
    <col min="15116" max="15116" width="8.75" style="96" customWidth="1"/>
    <col min="15117" max="15117" width="2.25" style="96" customWidth="1"/>
    <col min="15118" max="15360" width="9" style="96"/>
    <col min="15361" max="15361" width="3.125" style="96" customWidth="1"/>
    <col min="15362" max="15362" width="0.5" style="96" customWidth="1"/>
    <col min="15363" max="15363" width="8.25" style="96" customWidth="1"/>
    <col min="15364" max="15364" width="11.125" style="96" customWidth="1"/>
    <col min="15365" max="15366" width="7.75" style="96" customWidth="1"/>
    <col min="15367" max="15367" width="8.875" style="96" customWidth="1"/>
    <col min="15368" max="15368" width="10.5" style="96" customWidth="1"/>
    <col min="15369" max="15369" width="10.625" style="96" customWidth="1"/>
    <col min="15370" max="15370" width="10.75" style="96" customWidth="1"/>
    <col min="15371" max="15371" width="9" style="96" customWidth="1"/>
    <col min="15372" max="15372" width="8.75" style="96" customWidth="1"/>
    <col min="15373" max="15373" width="2.25" style="96" customWidth="1"/>
    <col min="15374" max="15616" width="9" style="96"/>
    <col min="15617" max="15617" width="3.125" style="96" customWidth="1"/>
    <col min="15618" max="15618" width="0.5" style="96" customWidth="1"/>
    <col min="15619" max="15619" width="8.25" style="96" customWidth="1"/>
    <col min="15620" max="15620" width="11.125" style="96" customWidth="1"/>
    <col min="15621" max="15622" width="7.75" style="96" customWidth="1"/>
    <col min="15623" max="15623" width="8.875" style="96" customWidth="1"/>
    <col min="15624" max="15624" width="10.5" style="96" customWidth="1"/>
    <col min="15625" max="15625" width="10.625" style="96" customWidth="1"/>
    <col min="15626" max="15626" width="10.75" style="96" customWidth="1"/>
    <col min="15627" max="15627" width="9" style="96" customWidth="1"/>
    <col min="15628" max="15628" width="8.75" style="96" customWidth="1"/>
    <col min="15629" max="15629" width="2.25" style="96" customWidth="1"/>
    <col min="15630" max="15872" width="9" style="96"/>
    <col min="15873" max="15873" width="3.125" style="96" customWidth="1"/>
    <col min="15874" max="15874" width="0.5" style="96" customWidth="1"/>
    <col min="15875" max="15875" width="8.25" style="96" customWidth="1"/>
    <col min="15876" max="15876" width="11.125" style="96" customWidth="1"/>
    <col min="15877" max="15878" width="7.75" style="96" customWidth="1"/>
    <col min="15879" max="15879" width="8.875" style="96" customWidth="1"/>
    <col min="15880" max="15880" width="10.5" style="96" customWidth="1"/>
    <col min="15881" max="15881" width="10.625" style="96" customWidth="1"/>
    <col min="15882" max="15882" width="10.75" style="96" customWidth="1"/>
    <col min="15883" max="15883" width="9" style="96" customWidth="1"/>
    <col min="15884" max="15884" width="8.75" style="96" customWidth="1"/>
    <col min="15885" max="15885" width="2.25" style="96" customWidth="1"/>
    <col min="15886" max="16128" width="9" style="96"/>
    <col min="16129" max="16129" width="3.125" style="96" customWidth="1"/>
    <col min="16130" max="16130" width="0.5" style="96" customWidth="1"/>
    <col min="16131" max="16131" width="8.25" style="96" customWidth="1"/>
    <col min="16132" max="16132" width="11.125" style="96" customWidth="1"/>
    <col min="16133" max="16134" width="7.75" style="96" customWidth="1"/>
    <col min="16135" max="16135" width="8.875" style="96" customWidth="1"/>
    <col min="16136" max="16136" width="10.5" style="96" customWidth="1"/>
    <col min="16137" max="16137" width="10.625" style="96" customWidth="1"/>
    <col min="16138" max="16138" width="10.75" style="96" customWidth="1"/>
    <col min="16139" max="16139" width="9" style="96" customWidth="1"/>
    <col min="16140" max="16140" width="8.75" style="96" customWidth="1"/>
    <col min="16141" max="16141" width="2.25" style="96" customWidth="1"/>
    <col min="16142" max="16384" width="9" style="96"/>
  </cols>
  <sheetData>
    <row r="1" spans="1:13" s="78" customFormat="1" ht="30" customHeight="1" x14ac:dyDescent="0.3">
      <c r="F1" s="79"/>
      <c r="G1" s="79"/>
      <c r="H1" s="79"/>
      <c r="I1" s="80"/>
      <c r="J1" s="80"/>
      <c r="K1" s="81"/>
    </row>
    <row r="2" spans="1:13" s="78" customFormat="1" ht="23.25" customHeight="1" x14ac:dyDescent="0.3">
      <c r="H2" s="79"/>
      <c r="I2" s="80"/>
      <c r="J2" s="80"/>
      <c r="K2" s="81"/>
    </row>
    <row r="3" spans="1:13" s="78" customFormat="1" ht="30" customHeight="1" x14ac:dyDescent="0.3">
      <c r="A3" s="137" t="s">
        <v>145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82"/>
    </row>
    <row r="4" spans="1:13" s="78" customFormat="1" ht="30" customHeight="1" x14ac:dyDescent="0.3">
      <c r="A4" s="83"/>
      <c r="B4" s="83"/>
      <c r="C4" s="83"/>
      <c r="D4" s="83"/>
      <c r="E4" s="83"/>
      <c r="F4" s="83"/>
      <c r="G4" s="83"/>
      <c r="H4" s="84"/>
      <c r="I4" s="85"/>
      <c r="J4" s="85"/>
      <c r="K4" s="86"/>
      <c r="L4" s="83"/>
      <c r="M4" s="83"/>
    </row>
    <row r="5" spans="1:13" s="78" customFormat="1" ht="30" customHeight="1" x14ac:dyDescent="0.3">
      <c r="A5" s="83"/>
      <c r="B5" s="83"/>
      <c r="C5" s="83" t="s">
        <v>146</v>
      </c>
      <c r="D5" s="83"/>
      <c r="E5" s="83" t="s">
        <v>225</v>
      </c>
      <c r="F5" s="87"/>
      <c r="G5" s="87"/>
      <c r="J5" s="87"/>
      <c r="K5" s="87"/>
      <c r="L5" s="87"/>
      <c r="M5" s="83"/>
    </row>
    <row r="6" spans="1:13" s="78" customFormat="1" ht="30" customHeight="1" x14ac:dyDescent="0.3">
      <c r="A6" s="83"/>
      <c r="B6" s="83"/>
      <c r="C6" s="83"/>
      <c r="D6" s="83"/>
      <c r="E6" s="83" t="s">
        <v>248</v>
      </c>
      <c r="F6" s="83"/>
      <c r="G6" s="83"/>
      <c r="H6" s="84"/>
      <c r="I6" s="85"/>
      <c r="J6" s="85"/>
      <c r="K6" s="86"/>
      <c r="L6" s="83"/>
      <c r="M6" s="83"/>
    </row>
    <row r="7" spans="1:13" s="78" customFormat="1" ht="30" customHeight="1" x14ac:dyDescent="0.3">
      <c r="A7" s="83"/>
      <c r="B7" s="83"/>
      <c r="C7" s="83"/>
      <c r="D7" s="83"/>
      <c r="E7" s="83"/>
      <c r="F7" s="83"/>
      <c r="G7" s="83"/>
      <c r="H7" s="84"/>
      <c r="I7" s="85"/>
      <c r="J7" s="85"/>
      <c r="K7" s="86"/>
      <c r="L7" s="83"/>
      <c r="M7" s="83"/>
    </row>
    <row r="8" spans="1:13" s="78" customFormat="1" ht="30" customHeight="1" x14ac:dyDescent="0.3">
      <c r="A8" s="138" t="s">
        <v>147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</row>
    <row r="9" spans="1:13" s="78" customFormat="1" ht="22.5" customHeight="1" thickBot="1" x14ac:dyDescent="0.3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88" t="s">
        <v>156</v>
      </c>
      <c r="L9" s="124"/>
      <c r="M9" s="124"/>
    </row>
    <row r="10" spans="1:13" s="78" customFormat="1" ht="51" customHeight="1" x14ac:dyDescent="0.3">
      <c r="A10" s="83"/>
      <c r="B10" s="83"/>
      <c r="C10" s="83"/>
      <c r="D10" s="139" t="s">
        <v>148</v>
      </c>
      <c r="E10" s="140"/>
      <c r="F10" s="141" t="s">
        <v>226</v>
      </c>
      <c r="G10" s="141"/>
      <c r="H10" s="141" t="s">
        <v>227</v>
      </c>
      <c r="I10" s="141"/>
      <c r="J10" s="142" t="s">
        <v>205</v>
      </c>
      <c r="K10" s="143"/>
      <c r="L10" s="88"/>
      <c r="M10" s="83"/>
    </row>
    <row r="11" spans="1:13" s="78" customFormat="1" ht="40.5" customHeight="1" thickBot="1" x14ac:dyDescent="0.35">
      <c r="A11" s="83"/>
      <c r="B11" s="83"/>
      <c r="C11" s="83"/>
      <c r="D11" s="144" t="s">
        <v>149</v>
      </c>
      <c r="E11" s="145"/>
      <c r="F11" s="431">
        <v>5029577881</v>
      </c>
      <c r="G11" s="431"/>
      <c r="H11" s="431">
        <v>5746369500</v>
      </c>
      <c r="I11" s="431"/>
      <c r="J11" s="146">
        <f>H11-F11</f>
        <v>716791619</v>
      </c>
      <c r="K11" s="147"/>
      <c r="L11" s="83"/>
      <c r="M11" s="83"/>
    </row>
    <row r="12" spans="1:13" s="78" customFormat="1" ht="30" customHeight="1" x14ac:dyDescent="0.3">
      <c r="A12" s="83"/>
      <c r="B12" s="83"/>
      <c r="C12" s="83"/>
      <c r="D12" s="83"/>
      <c r="E12" s="83"/>
      <c r="F12" s="83"/>
      <c r="G12" s="84"/>
      <c r="H12" s="84"/>
      <c r="I12" s="85"/>
      <c r="J12" s="85"/>
      <c r="K12" s="86"/>
      <c r="L12" s="83"/>
      <c r="M12" s="83"/>
    </row>
    <row r="13" spans="1:13" s="78" customFormat="1" ht="30" customHeight="1" x14ac:dyDescent="0.3">
      <c r="A13" s="83"/>
      <c r="B13" s="83"/>
      <c r="C13" s="83" t="s">
        <v>150</v>
      </c>
      <c r="D13" s="83"/>
      <c r="E13" s="432" t="s">
        <v>249</v>
      </c>
      <c r="F13" s="432"/>
      <c r="G13" s="432"/>
      <c r="H13" s="432"/>
      <c r="I13" s="432"/>
      <c r="J13" s="432"/>
      <c r="K13" s="432"/>
      <c r="L13" s="432"/>
      <c r="M13" s="83"/>
    </row>
    <row r="14" spans="1:13" s="78" customFormat="1" ht="30" customHeight="1" x14ac:dyDescent="0.3">
      <c r="A14" s="83"/>
      <c r="B14" s="83"/>
      <c r="C14" s="83"/>
      <c r="D14" s="83"/>
      <c r="E14" s="432"/>
      <c r="F14" s="432"/>
      <c r="G14" s="432"/>
      <c r="H14" s="432"/>
      <c r="I14" s="432"/>
      <c r="J14" s="432"/>
      <c r="K14" s="432"/>
      <c r="L14" s="432"/>
      <c r="M14" s="83"/>
    </row>
    <row r="15" spans="1:13" s="78" customFormat="1" ht="30" customHeight="1" x14ac:dyDescent="0.3">
      <c r="A15" s="83"/>
      <c r="B15" s="83"/>
      <c r="C15" s="83"/>
      <c r="D15" s="83"/>
      <c r="E15" s="83"/>
      <c r="F15" s="83"/>
      <c r="G15" s="83"/>
      <c r="H15" s="84"/>
      <c r="I15" s="85"/>
      <c r="J15" s="85"/>
      <c r="K15" s="86"/>
      <c r="L15" s="83"/>
      <c r="M15" s="83"/>
    </row>
    <row r="16" spans="1:13" s="78" customFormat="1" ht="30" customHeight="1" x14ac:dyDescent="0.3">
      <c r="A16" s="83"/>
      <c r="B16" s="83"/>
      <c r="C16" s="83" t="s">
        <v>151</v>
      </c>
      <c r="D16" s="83"/>
      <c r="E16" s="433" t="s">
        <v>250</v>
      </c>
      <c r="F16" s="434"/>
      <c r="G16" s="434"/>
      <c r="H16" s="434"/>
      <c r="I16" s="434"/>
      <c r="J16" s="434"/>
      <c r="K16" s="434"/>
      <c r="L16" s="434"/>
      <c r="M16" s="83"/>
    </row>
    <row r="17" spans="1:15" s="78" customFormat="1" ht="30" customHeight="1" x14ac:dyDescent="0.3">
      <c r="A17" s="83"/>
      <c r="B17" s="83"/>
      <c r="C17" s="83"/>
      <c r="D17" s="83"/>
      <c r="E17" s="434"/>
      <c r="F17" s="434"/>
      <c r="G17" s="434"/>
      <c r="H17" s="434"/>
      <c r="I17" s="434"/>
      <c r="J17" s="434"/>
      <c r="K17" s="434"/>
      <c r="L17" s="434"/>
      <c r="M17" s="83"/>
    </row>
    <row r="18" spans="1:15" s="78" customFormat="1" ht="30" customHeight="1" x14ac:dyDescent="0.3">
      <c r="A18" s="83"/>
      <c r="B18" s="83"/>
      <c r="C18" s="83"/>
      <c r="D18" s="83"/>
      <c r="E18" s="83"/>
      <c r="F18" s="83"/>
      <c r="G18" s="83"/>
      <c r="H18" s="84"/>
      <c r="I18" s="85"/>
      <c r="J18" s="85"/>
      <c r="K18" s="86"/>
      <c r="L18" s="83"/>
      <c r="M18" s="83"/>
    </row>
    <row r="19" spans="1:15" s="78" customFormat="1" ht="30" customHeight="1" x14ac:dyDescent="0.3">
      <c r="A19" s="83"/>
      <c r="B19" s="83"/>
      <c r="C19" s="83" t="s">
        <v>152</v>
      </c>
      <c r="D19" s="83"/>
      <c r="E19" s="83" t="s">
        <v>153</v>
      </c>
      <c r="F19" s="83"/>
      <c r="G19" s="83"/>
      <c r="H19" s="84"/>
      <c r="I19" s="85"/>
      <c r="J19" s="85"/>
      <c r="K19" s="86"/>
      <c r="L19" s="83"/>
      <c r="M19" s="83"/>
    </row>
    <row r="20" spans="1:15" s="78" customFormat="1" ht="30" customHeight="1" x14ac:dyDescent="0.3">
      <c r="A20" s="83"/>
      <c r="B20" s="83"/>
      <c r="C20" s="83"/>
      <c r="D20" s="83"/>
      <c r="E20" s="83" t="s">
        <v>251</v>
      </c>
      <c r="F20" s="83"/>
      <c r="G20" s="83"/>
      <c r="H20" s="84"/>
      <c r="I20" s="85"/>
      <c r="J20" s="85"/>
      <c r="K20" s="86"/>
      <c r="L20" s="83"/>
      <c r="M20" s="83"/>
    </row>
    <row r="21" spans="1:15" s="78" customFormat="1" ht="30" customHeight="1" x14ac:dyDescent="0.3">
      <c r="A21" s="83"/>
      <c r="B21" s="83"/>
      <c r="C21" s="83"/>
      <c r="D21" s="83"/>
      <c r="E21" s="83" t="s">
        <v>159</v>
      </c>
      <c r="F21" s="83"/>
      <c r="G21" s="83"/>
      <c r="H21" s="84"/>
      <c r="I21" s="85"/>
      <c r="J21" s="85"/>
      <c r="K21" s="86"/>
      <c r="L21" s="83"/>
      <c r="M21" s="83"/>
      <c r="O21" s="134"/>
    </row>
    <row r="22" spans="1:15" s="78" customFormat="1" ht="30" customHeight="1" x14ac:dyDescent="0.3">
      <c r="A22" s="83"/>
      <c r="B22" s="83"/>
      <c r="C22" s="83"/>
      <c r="D22" s="83"/>
      <c r="E22" s="83" t="s">
        <v>154</v>
      </c>
      <c r="F22" s="83"/>
      <c r="G22" s="83"/>
      <c r="H22" s="84"/>
      <c r="I22" s="85"/>
      <c r="J22" s="85"/>
      <c r="K22" s="86"/>
      <c r="L22" s="83"/>
      <c r="M22" s="83"/>
    </row>
    <row r="23" spans="1:15" s="78" customFormat="1" ht="30" customHeight="1" x14ac:dyDescent="0.3">
      <c r="A23" s="83"/>
      <c r="B23" s="83"/>
      <c r="C23" s="83"/>
      <c r="D23" s="83"/>
      <c r="E23" s="83" t="s">
        <v>155</v>
      </c>
      <c r="F23" s="83"/>
      <c r="G23" s="83"/>
      <c r="H23" s="84"/>
      <c r="I23" s="85"/>
      <c r="J23" s="85"/>
      <c r="K23" s="86"/>
      <c r="L23" s="83"/>
      <c r="M23" s="83"/>
    </row>
    <row r="24" spans="1:15" s="78" customFormat="1" ht="30" customHeight="1" x14ac:dyDescent="0.3">
      <c r="A24" s="83"/>
      <c r="B24" s="83"/>
      <c r="C24" s="83"/>
      <c r="D24" s="112" t="s">
        <v>157</v>
      </c>
      <c r="E24" s="83"/>
      <c r="F24" s="83"/>
      <c r="G24" s="83"/>
      <c r="H24" s="84"/>
      <c r="I24" s="85"/>
      <c r="J24" s="85"/>
      <c r="K24" s="86"/>
      <c r="L24" s="83"/>
      <c r="M24" s="83"/>
    </row>
    <row r="25" spans="1:15" s="78" customFormat="1" ht="30" customHeight="1" x14ac:dyDescent="0.3">
      <c r="A25" s="83"/>
      <c r="B25" s="83"/>
      <c r="C25" s="83"/>
      <c r="D25" s="112" t="s">
        <v>158</v>
      </c>
      <c r="E25" s="83"/>
      <c r="F25" s="83"/>
      <c r="G25" s="84"/>
      <c r="H25" s="84"/>
      <c r="I25" s="85"/>
      <c r="J25" s="85"/>
      <c r="K25" s="86"/>
      <c r="L25" s="83"/>
      <c r="M25" s="83"/>
    </row>
    <row r="26" spans="1:15" s="78" customFormat="1" ht="30" customHeight="1" x14ac:dyDescent="0.3">
      <c r="A26" s="83"/>
      <c r="B26" s="83"/>
      <c r="C26" s="83"/>
      <c r="D26" s="112"/>
      <c r="E26" s="83"/>
      <c r="F26" s="83"/>
      <c r="G26" s="83"/>
      <c r="H26" s="84"/>
      <c r="I26" s="85"/>
      <c r="J26" s="85"/>
      <c r="K26" s="86"/>
      <c r="L26" s="83"/>
      <c r="M26" s="83"/>
    </row>
    <row r="27" spans="1:15" s="78" customFormat="1" ht="30" customHeight="1" x14ac:dyDescent="0.3">
      <c r="A27" s="83"/>
      <c r="B27" s="83"/>
      <c r="C27" s="83"/>
      <c r="D27" s="112"/>
      <c r="E27" s="83"/>
      <c r="F27" s="83"/>
      <c r="G27" s="84"/>
      <c r="H27" s="84"/>
      <c r="I27" s="85"/>
      <c r="J27" s="85"/>
      <c r="K27" s="86"/>
      <c r="L27" s="83"/>
      <c r="M27" s="83"/>
    </row>
    <row r="28" spans="1:15" s="78" customFormat="1" ht="23.25" customHeight="1" x14ac:dyDescent="0.3">
      <c r="H28" s="79"/>
      <c r="I28" s="80"/>
      <c r="J28" s="135"/>
      <c r="K28" s="81"/>
    </row>
    <row r="29" spans="1:15" s="78" customFormat="1" ht="30" customHeight="1" x14ac:dyDescent="0.3">
      <c r="E29" s="89"/>
      <c r="F29" s="89"/>
      <c r="G29" s="89"/>
      <c r="H29" s="89"/>
      <c r="I29" s="90"/>
      <c r="J29" s="135"/>
      <c r="K29" s="91"/>
    </row>
    <row r="30" spans="1:15" s="78" customFormat="1" ht="20.25" x14ac:dyDescent="0.3">
      <c r="G30" s="89"/>
      <c r="H30" s="89"/>
      <c r="I30" s="91"/>
      <c r="J30" s="91"/>
      <c r="K30" s="92"/>
    </row>
    <row r="31" spans="1:15" s="78" customFormat="1" x14ac:dyDescent="0.3">
      <c r="I31" s="80"/>
      <c r="J31" s="80"/>
      <c r="K31" s="93"/>
    </row>
    <row r="32" spans="1:15" s="78" customFormat="1" x14ac:dyDescent="0.3">
      <c r="I32" s="80"/>
      <c r="J32" s="80"/>
      <c r="K32" s="93"/>
    </row>
    <row r="33" spans="9:11" s="78" customFormat="1" x14ac:dyDescent="0.3">
      <c r="I33" s="80"/>
      <c r="J33" s="80"/>
      <c r="K33" s="93"/>
    </row>
    <row r="34" spans="9:11" s="78" customFormat="1" x14ac:dyDescent="0.3">
      <c r="I34" s="80"/>
      <c r="J34" s="80"/>
      <c r="K34" s="93"/>
    </row>
    <row r="35" spans="9:11" s="78" customFormat="1" x14ac:dyDescent="0.3">
      <c r="I35" s="80"/>
      <c r="J35" s="80"/>
      <c r="K35" s="93"/>
    </row>
    <row r="36" spans="9:11" s="78" customFormat="1" x14ac:dyDescent="0.3">
      <c r="I36" s="80"/>
      <c r="J36" s="80"/>
      <c r="K36" s="93"/>
    </row>
    <row r="37" spans="9:11" s="78" customFormat="1" x14ac:dyDescent="0.3">
      <c r="I37" s="80"/>
      <c r="J37" s="80"/>
      <c r="K37" s="93"/>
    </row>
    <row r="38" spans="9:11" x14ac:dyDescent="0.3">
      <c r="I38" s="94"/>
      <c r="J38" s="94"/>
      <c r="K38" s="95"/>
    </row>
    <row r="39" spans="9:11" x14ac:dyDescent="0.3">
      <c r="I39" s="94"/>
      <c r="J39" s="94"/>
      <c r="K39" s="95"/>
    </row>
    <row r="40" spans="9:11" x14ac:dyDescent="0.3">
      <c r="I40" s="94"/>
      <c r="J40" s="94"/>
      <c r="K40" s="95"/>
    </row>
    <row r="41" spans="9:11" x14ac:dyDescent="0.3">
      <c r="I41" s="94"/>
      <c r="J41" s="94"/>
      <c r="K41" s="95"/>
    </row>
    <row r="42" spans="9:11" x14ac:dyDescent="0.3">
      <c r="I42" s="94"/>
      <c r="J42" s="94"/>
      <c r="K42" s="95"/>
    </row>
    <row r="43" spans="9:11" x14ac:dyDescent="0.3">
      <c r="I43" s="94"/>
      <c r="J43" s="94"/>
      <c r="K43" s="95"/>
    </row>
    <row r="44" spans="9:11" x14ac:dyDescent="0.3">
      <c r="I44" s="94"/>
      <c r="J44" s="94"/>
      <c r="K44" s="95"/>
    </row>
    <row r="45" spans="9:11" x14ac:dyDescent="0.3">
      <c r="I45" s="94"/>
      <c r="J45" s="94"/>
      <c r="K45" s="95"/>
    </row>
    <row r="46" spans="9:11" x14ac:dyDescent="0.3">
      <c r="I46" s="94"/>
      <c r="J46" s="94"/>
      <c r="K46" s="95"/>
    </row>
    <row r="47" spans="9:11" x14ac:dyDescent="0.3">
      <c r="I47" s="94"/>
      <c r="J47" s="94"/>
      <c r="K47" s="95"/>
    </row>
    <row r="48" spans="9:11" x14ac:dyDescent="0.3">
      <c r="I48" s="94"/>
      <c r="J48" s="94"/>
      <c r="K48" s="95"/>
    </row>
    <row r="49" spans="9:11" x14ac:dyDescent="0.3">
      <c r="I49" s="94"/>
      <c r="J49" s="94"/>
      <c r="K49" s="95"/>
    </row>
    <row r="50" spans="9:11" x14ac:dyDescent="0.3">
      <c r="I50" s="94"/>
      <c r="J50" s="94"/>
      <c r="K50" s="95"/>
    </row>
    <row r="51" spans="9:11" x14ac:dyDescent="0.3">
      <c r="I51" s="94"/>
      <c r="J51" s="94"/>
      <c r="K51" s="95"/>
    </row>
    <row r="52" spans="9:11" x14ac:dyDescent="0.3">
      <c r="I52" s="94"/>
      <c r="J52" s="94"/>
      <c r="K52" s="95"/>
    </row>
    <row r="53" spans="9:11" x14ac:dyDescent="0.3">
      <c r="I53" s="94"/>
      <c r="J53" s="94"/>
      <c r="K53" s="95"/>
    </row>
    <row r="54" spans="9:11" x14ac:dyDescent="0.3">
      <c r="I54" s="94"/>
      <c r="J54" s="94"/>
      <c r="K54" s="95"/>
    </row>
    <row r="55" spans="9:11" x14ac:dyDescent="0.3">
      <c r="I55" s="94"/>
      <c r="J55" s="94"/>
      <c r="K55" s="95"/>
    </row>
    <row r="56" spans="9:11" x14ac:dyDescent="0.3">
      <c r="I56" s="94"/>
      <c r="J56" s="94"/>
      <c r="K56" s="95"/>
    </row>
    <row r="57" spans="9:11" x14ac:dyDescent="0.3">
      <c r="I57" s="94"/>
      <c r="J57" s="94"/>
      <c r="K57" s="95"/>
    </row>
    <row r="58" spans="9:11" x14ac:dyDescent="0.3">
      <c r="I58" s="94"/>
      <c r="J58" s="94"/>
      <c r="K58" s="95"/>
    </row>
    <row r="59" spans="9:11" x14ac:dyDescent="0.3">
      <c r="I59" s="94"/>
      <c r="J59" s="94"/>
      <c r="K59" s="95"/>
    </row>
    <row r="60" spans="9:11" x14ac:dyDescent="0.3">
      <c r="I60" s="94"/>
      <c r="J60" s="94"/>
      <c r="K60" s="95"/>
    </row>
    <row r="61" spans="9:11" x14ac:dyDescent="0.3">
      <c r="I61" s="94"/>
      <c r="J61" s="94"/>
      <c r="K61" s="95"/>
    </row>
    <row r="62" spans="9:11" x14ac:dyDescent="0.3">
      <c r="I62" s="94"/>
      <c r="J62" s="94"/>
      <c r="K62" s="95"/>
    </row>
    <row r="63" spans="9:11" x14ac:dyDescent="0.3">
      <c r="I63" s="94"/>
      <c r="J63" s="94"/>
      <c r="K63" s="95"/>
    </row>
    <row r="64" spans="9:11" x14ac:dyDescent="0.3">
      <c r="I64" s="94"/>
      <c r="J64" s="94"/>
      <c r="K64" s="95"/>
    </row>
    <row r="65" spans="9:11" x14ac:dyDescent="0.3">
      <c r="I65" s="94"/>
      <c r="J65" s="94"/>
      <c r="K65" s="95"/>
    </row>
    <row r="66" spans="9:11" x14ac:dyDescent="0.3">
      <c r="I66" s="94"/>
      <c r="J66" s="94"/>
      <c r="K66" s="95"/>
    </row>
    <row r="67" spans="9:11" x14ac:dyDescent="0.3">
      <c r="I67" s="94"/>
      <c r="J67" s="94"/>
      <c r="K67" s="95"/>
    </row>
    <row r="68" spans="9:11" x14ac:dyDescent="0.3">
      <c r="I68" s="94"/>
      <c r="J68" s="94"/>
      <c r="K68" s="95"/>
    </row>
    <row r="69" spans="9:11" x14ac:dyDescent="0.3">
      <c r="I69" s="94"/>
      <c r="J69" s="94"/>
      <c r="K69" s="95"/>
    </row>
    <row r="70" spans="9:11" x14ac:dyDescent="0.3">
      <c r="I70" s="94"/>
      <c r="J70" s="94"/>
      <c r="K70" s="95"/>
    </row>
    <row r="71" spans="9:11" x14ac:dyDescent="0.3">
      <c r="I71" s="94"/>
      <c r="J71" s="94"/>
      <c r="K71" s="95"/>
    </row>
    <row r="72" spans="9:11" x14ac:dyDescent="0.3">
      <c r="I72" s="94"/>
      <c r="J72" s="94"/>
      <c r="K72" s="95"/>
    </row>
    <row r="73" spans="9:11" x14ac:dyDescent="0.3">
      <c r="I73" s="94"/>
      <c r="J73" s="94"/>
      <c r="K73" s="95"/>
    </row>
    <row r="74" spans="9:11" x14ac:dyDescent="0.3">
      <c r="I74" s="94"/>
      <c r="J74" s="94"/>
      <c r="K74" s="95"/>
    </row>
    <row r="75" spans="9:11" x14ac:dyDescent="0.3">
      <c r="I75" s="94"/>
      <c r="J75" s="94"/>
      <c r="K75" s="95"/>
    </row>
    <row r="76" spans="9:11" x14ac:dyDescent="0.3">
      <c r="I76" s="94"/>
      <c r="J76" s="94"/>
      <c r="K76" s="95"/>
    </row>
    <row r="77" spans="9:11" x14ac:dyDescent="0.3">
      <c r="I77" s="94"/>
      <c r="J77" s="94"/>
      <c r="K77" s="95"/>
    </row>
    <row r="78" spans="9:11" x14ac:dyDescent="0.3">
      <c r="I78" s="94"/>
      <c r="J78" s="94"/>
      <c r="K78" s="95"/>
    </row>
    <row r="79" spans="9:11" x14ac:dyDescent="0.3">
      <c r="I79" s="94"/>
      <c r="J79" s="94"/>
      <c r="K79" s="95"/>
    </row>
    <row r="80" spans="9:11" x14ac:dyDescent="0.3">
      <c r="I80" s="94"/>
      <c r="J80" s="94"/>
      <c r="K80" s="95"/>
    </row>
    <row r="81" spans="9:11" x14ac:dyDescent="0.3">
      <c r="I81" s="94"/>
      <c r="J81" s="94"/>
      <c r="K81" s="95"/>
    </row>
    <row r="82" spans="9:11" x14ac:dyDescent="0.3">
      <c r="I82" s="94"/>
      <c r="J82" s="94"/>
      <c r="K82" s="95"/>
    </row>
    <row r="83" spans="9:11" x14ac:dyDescent="0.3">
      <c r="I83" s="94"/>
      <c r="J83" s="94"/>
      <c r="K83" s="95"/>
    </row>
    <row r="84" spans="9:11" x14ac:dyDescent="0.3">
      <c r="I84" s="94"/>
      <c r="J84" s="94"/>
      <c r="K84" s="95"/>
    </row>
    <row r="85" spans="9:11" x14ac:dyDescent="0.3">
      <c r="I85" s="94"/>
      <c r="J85" s="94"/>
      <c r="K85" s="95"/>
    </row>
    <row r="86" spans="9:11" x14ac:dyDescent="0.3">
      <c r="I86" s="94"/>
      <c r="J86" s="94"/>
      <c r="K86" s="95"/>
    </row>
    <row r="87" spans="9:11" x14ac:dyDescent="0.3">
      <c r="I87" s="94"/>
      <c r="J87" s="94"/>
      <c r="K87" s="95"/>
    </row>
    <row r="88" spans="9:11" x14ac:dyDescent="0.3">
      <c r="I88" s="94"/>
      <c r="J88" s="94"/>
      <c r="K88" s="95"/>
    </row>
    <row r="89" spans="9:11" x14ac:dyDescent="0.3">
      <c r="I89" s="94"/>
      <c r="J89" s="94"/>
      <c r="K89" s="95"/>
    </row>
    <row r="90" spans="9:11" x14ac:dyDescent="0.3">
      <c r="I90" s="94"/>
      <c r="J90" s="94"/>
      <c r="K90" s="95"/>
    </row>
    <row r="91" spans="9:11" x14ac:dyDescent="0.3">
      <c r="I91" s="94"/>
      <c r="J91" s="94"/>
      <c r="K91" s="95"/>
    </row>
    <row r="92" spans="9:11" x14ac:dyDescent="0.3">
      <c r="I92" s="94"/>
      <c r="J92" s="94"/>
      <c r="K92" s="95"/>
    </row>
    <row r="93" spans="9:11" x14ac:dyDescent="0.3">
      <c r="I93" s="94"/>
      <c r="J93" s="94"/>
      <c r="K93" s="95"/>
    </row>
    <row r="94" spans="9:11" x14ac:dyDescent="0.3">
      <c r="I94" s="94"/>
      <c r="J94" s="94"/>
      <c r="K94" s="95"/>
    </row>
    <row r="95" spans="9:11" x14ac:dyDescent="0.3">
      <c r="I95" s="94"/>
      <c r="J95" s="94"/>
      <c r="K95" s="95"/>
    </row>
    <row r="96" spans="9:11" x14ac:dyDescent="0.3">
      <c r="I96" s="94"/>
      <c r="J96" s="94"/>
      <c r="K96" s="95"/>
    </row>
    <row r="97" spans="9:11" x14ac:dyDescent="0.3">
      <c r="I97" s="94"/>
      <c r="J97" s="94"/>
      <c r="K97" s="95"/>
    </row>
    <row r="98" spans="9:11" x14ac:dyDescent="0.3">
      <c r="I98" s="94"/>
      <c r="J98" s="94"/>
      <c r="K98" s="95"/>
    </row>
    <row r="99" spans="9:11" x14ac:dyDescent="0.3">
      <c r="I99" s="94"/>
      <c r="J99" s="94"/>
      <c r="K99" s="95"/>
    </row>
    <row r="100" spans="9:11" x14ac:dyDescent="0.3">
      <c r="I100" s="94"/>
      <c r="J100" s="94"/>
      <c r="K100" s="95"/>
    </row>
    <row r="101" spans="9:11" x14ac:dyDescent="0.3">
      <c r="I101" s="94"/>
      <c r="J101" s="94"/>
      <c r="K101" s="95"/>
    </row>
    <row r="102" spans="9:11" x14ac:dyDescent="0.3">
      <c r="I102" s="94"/>
      <c r="J102" s="94"/>
      <c r="K102" s="95"/>
    </row>
    <row r="103" spans="9:11" x14ac:dyDescent="0.3">
      <c r="I103" s="94"/>
      <c r="J103" s="94"/>
      <c r="K103" s="95"/>
    </row>
    <row r="104" spans="9:11" x14ac:dyDescent="0.3">
      <c r="I104" s="94"/>
      <c r="J104" s="94"/>
      <c r="K104" s="95"/>
    </row>
    <row r="105" spans="9:11" x14ac:dyDescent="0.3">
      <c r="I105" s="94"/>
      <c r="J105" s="94"/>
      <c r="K105" s="95"/>
    </row>
    <row r="106" spans="9:11" x14ac:dyDescent="0.3">
      <c r="I106" s="94"/>
      <c r="J106" s="94"/>
      <c r="K106" s="95"/>
    </row>
    <row r="107" spans="9:11" x14ac:dyDescent="0.3">
      <c r="I107" s="94"/>
      <c r="J107" s="94"/>
      <c r="K107" s="95"/>
    </row>
    <row r="108" spans="9:11" x14ac:dyDescent="0.3">
      <c r="I108" s="94"/>
      <c r="J108" s="94"/>
      <c r="K108" s="95"/>
    </row>
    <row r="109" spans="9:11" x14ac:dyDescent="0.3">
      <c r="I109" s="94"/>
      <c r="J109" s="94"/>
      <c r="K109" s="95"/>
    </row>
    <row r="110" spans="9:11" x14ac:dyDescent="0.3">
      <c r="I110" s="94"/>
      <c r="J110" s="94"/>
      <c r="K110" s="95"/>
    </row>
    <row r="111" spans="9:11" x14ac:dyDescent="0.3">
      <c r="I111" s="94"/>
      <c r="J111" s="94"/>
      <c r="K111" s="95"/>
    </row>
    <row r="112" spans="9:11" x14ac:dyDescent="0.3">
      <c r="I112" s="94"/>
      <c r="J112" s="94"/>
      <c r="K112" s="95"/>
    </row>
    <row r="113" spans="9:11" x14ac:dyDescent="0.3">
      <c r="I113" s="94"/>
      <c r="J113" s="94"/>
      <c r="K113" s="95"/>
    </row>
    <row r="114" spans="9:11" x14ac:dyDescent="0.3">
      <c r="I114" s="94"/>
      <c r="J114" s="94"/>
      <c r="K114" s="95"/>
    </row>
    <row r="115" spans="9:11" x14ac:dyDescent="0.3">
      <c r="I115" s="94"/>
      <c r="J115" s="94"/>
      <c r="K115" s="95"/>
    </row>
    <row r="116" spans="9:11" x14ac:dyDescent="0.3">
      <c r="I116" s="94"/>
      <c r="J116" s="94"/>
      <c r="K116" s="95"/>
    </row>
    <row r="117" spans="9:11" x14ac:dyDescent="0.3">
      <c r="I117" s="94"/>
      <c r="J117" s="94"/>
      <c r="K117" s="95"/>
    </row>
    <row r="118" spans="9:11" x14ac:dyDescent="0.3">
      <c r="I118" s="94"/>
      <c r="J118" s="94"/>
      <c r="K118" s="95"/>
    </row>
    <row r="119" spans="9:11" x14ac:dyDescent="0.3">
      <c r="I119" s="94"/>
      <c r="J119" s="94"/>
      <c r="K119" s="95"/>
    </row>
    <row r="120" spans="9:11" x14ac:dyDescent="0.3">
      <c r="I120" s="94"/>
      <c r="J120" s="94"/>
      <c r="K120" s="95"/>
    </row>
    <row r="121" spans="9:11" x14ac:dyDescent="0.3">
      <c r="I121" s="94"/>
      <c r="J121" s="94"/>
      <c r="K121" s="95"/>
    </row>
    <row r="122" spans="9:11" x14ac:dyDescent="0.3">
      <c r="I122" s="94"/>
      <c r="J122" s="94"/>
      <c r="K122" s="95"/>
    </row>
    <row r="123" spans="9:11" x14ac:dyDescent="0.3">
      <c r="I123" s="94"/>
      <c r="J123" s="94"/>
      <c r="K123" s="95"/>
    </row>
    <row r="124" spans="9:11" x14ac:dyDescent="0.3">
      <c r="I124" s="94"/>
      <c r="J124" s="94"/>
      <c r="K124" s="95"/>
    </row>
    <row r="125" spans="9:11" x14ac:dyDescent="0.3">
      <c r="I125" s="94"/>
      <c r="J125" s="94"/>
      <c r="K125" s="95"/>
    </row>
    <row r="126" spans="9:11" x14ac:dyDescent="0.3">
      <c r="I126" s="94"/>
      <c r="J126" s="94"/>
      <c r="K126" s="95"/>
    </row>
    <row r="127" spans="9:11" x14ac:dyDescent="0.3">
      <c r="I127" s="94"/>
      <c r="J127" s="94"/>
      <c r="K127" s="95"/>
    </row>
    <row r="128" spans="9:11" x14ac:dyDescent="0.3">
      <c r="I128" s="94"/>
      <c r="J128" s="94"/>
      <c r="K128" s="95"/>
    </row>
    <row r="129" spans="9:11" x14ac:dyDescent="0.3">
      <c r="I129" s="94"/>
      <c r="J129" s="94"/>
      <c r="K129" s="95"/>
    </row>
    <row r="130" spans="9:11" x14ac:dyDescent="0.3">
      <c r="I130" s="94"/>
      <c r="J130" s="94"/>
      <c r="K130" s="95"/>
    </row>
    <row r="131" spans="9:11" x14ac:dyDescent="0.3">
      <c r="I131" s="94"/>
      <c r="J131" s="94"/>
      <c r="K131" s="95"/>
    </row>
    <row r="132" spans="9:11" x14ac:dyDescent="0.3">
      <c r="I132" s="94"/>
      <c r="J132" s="94"/>
      <c r="K132" s="95"/>
    </row>
    <row r="133" spans="9:11" x14ac:dyDescent="0.3">
      <c r="I133" s="94"/>
      <c r="J133" s="94"/>
      <c r="K133" s="95"/>
    </row>
    <row r="134" spans="9:11" x14ac:dyDescent="0.3">
      <c r="I134" s="94"/>
      <c r="J134" s="94"/>
      <c r="K134" s="95"/>
    </row>
    <row r="135" spans="9:11" x14ac:dyDescent="0.3">
      <c r="I135" s="94"/>
      <c r="J135" s="94"/>
      <c r="K135" s="95"/>
    </row>
    <row r="136" spans="9:11" x14ac:dyDescent="0.3">
      <c r="I136" s="94"/>
      <c r="J136" s="94"/>
      <c r="K136" s="95"/>
    </row>
    <row r="137" spans="9:11" x14ac:dyDescent="0.3">
      <c r="I137" s="94"/>
      <c r="J137" s="94"/>
      <c r="K137" s="95"/>
    </row>
    <row r="138" spans="9:11" x14ac:dyDescent="0.3">
      <c r="I138" s="94"/>
      <c r="J138" s="94"/>
      <c r="K138" s="95"/>
    </row>
    <row r="139" spans="9:11" x14ac:dyDescent="0.3">
      <c r="I139" s="94"/>
      <c r="J139" s="94"/>
      <c r="K139" s="95"/>
    </row>
    <row r="140" spans="9:11" x14ac:dyDescent="0.3">
      <c r="I140" s="94"/>
      <c r="J140" s="94"/>
      <c r="K140" s="95"/>
    </row>
    <row r="141" spans="9:11" x14ac:dyDescent="0.3">
      <c r="I141" s="94"/>
      <c r="J141" s="94"/>
      <c r="K141" s="95"/>
    </row>
    <row r="142" spans="9:11" x14ac:dyDescent="0.3">
      <c r="I142" s="94"/>
      <c r="J142" s="94"/>
      <c r="K142" s="95"/>
    </row>
    <row r="143" spans="9:11" x14ac:dyDescent="0.3">
      <c r="I143" s="94"/>
      <c r="J143" s="94"/>
      <c r="K143" s="95"/>
    </row>
    <row r="144" spans="9:11" x14ac:dyDescent="0.3">
      <c r="I144" s="94"/>
      <c r="J144" s="94"/>
      <c r="K144" s="95"/>
    </row>
    <row r="145" spans="9:11" x14ac:dyDescent="0.3">
      <c r="I145" s="94"/>
      <c r="J145" s="94"/>
      <c r="K145" s="95"/>
    </row>
    <row r="146" spans="9:11" x14ac:dyDescent="0.3">
      <c r="I146" s="94"/>
      <c r="J146" s="94"/>
      <c r="K146" s="95"/>
    </row>
    <row r="147" spans="9:11" x14ac:dyDescent="0.3">
      <c r="I147" s="94"/>
      <c r="J147" s="94"/>
      <c r="K147" s="95"/>
    </row>
    <row r="148" spans="9:11" x14ac:dyDescent="0.3">
      <c r="I148" s="94"/>
      <c r="J148" s="94"/>
      <c r="K148" s="95"/>
    </row>
    <row r="149" spans="9:11" x14ac:dyDescent="0.3">
      <c r="I149" s="94"/>
      <c r="J149" s="94"/>
      <c r="K149" s="95"/>
    </row>
    <row r="150" spans="9:11" x14ac:dyDescent="0.3">
      <c r="I150" s="94"/>
      <c r="J150" s="94"/>
      <c r="K150" s="95"/>
    </row>
    <row r="151" spans="9:11" x14ac:dyDescent="0.3">
      <c r="I151" s="94"/>
      <c r="J151" s="94"/>
      <c r="K151" s="95"/>
    </row>
    <row r="152" spans="9:11" x14ac:dyDescent="0.3">
      <c r="I152" s="94"/>
      <c r="J152" s="94"/>
      <c r="K152" s="95"/>
    </row>
    <row r="153" spans="9:11" x14ac:dyDescent="0.3">
      <c r="I153" s="94"/>
      <c r="J153" s="94"/>
      <c r="K153" s="95"/>
    </row>
    <row r="154" spans="9:11" x14ac:dyDescent="0.3">
      <c r="I154" s="94"/>
      <c r="J154" s="94"/>
      <c r="K154" s="95"/>
    </row>
    <row r="155" spans="9:11" x14ac:dyDescent="0.3">
      <c r="I155" s="94"/>
      <c r="J155" s="94"/>
      <c r="K155" s="95"/>
    </row>
    <row r="156" spans="9:11" x14ac:dyDescent="0.3">
      <c r="I156" s="94"/>
      <c r="J156" s="94"/>
      <c r="K156" s="95"/>
    </row>
    <row r="157" spans="9:11" x14ac:dyDescent="0.3">
      <c r="I157" s="94"/>
      <c r="J157" s="94"/>
      <c r="K157" s="95"/>
    </row>
    <row r="158" spans="9:11" x14ac:dyDescent="0.3">
      <c r="I158" s="94"/>
      <c r="J158" s="94"/>
      <c r="K158" s="95"/>
    </row>
    <row r="159" spans="9:11" x14ac:dyDescent="0.3">
      <c r="I159" s="94"/>
      <c r="J159" s="94"/>
      <c r="K159" s="95"/>
    </row>
    <row r="160" spans="9:11" x14ac:dyDescent="0.3">
      <c r="I160" s="94"/>
      <c r="J160" s="94"/>
      <c r="K160" s="95"/>
    </row>
    <row r="161" spans="9:11" x14ac:dyDescent="0.3">
      <c r="I161" s="94"/>
      <c r="J161" s="94"/>
      <c r="K161" s="95"/>
    </row>
    <row r="162" spans="9:11" x14ac:dyDescent="0.3">
      <c r="I162" s="94"/>
      <c r="J162" s="94"/>
      <c r="K162" s="95"/>
    </row>
    <row r="163" spans="9:11" x14ac:dyDescent="0.3">
      <c r="I163" s="94"/>
      <c r="J163" s="94"/>
      <c r="K163" s="95"/>
    </row>
    <row r="164" spans="9:11" x14ac:dyDescent="0.3">
      <c r="I164" s="94"/>
      <c r="J164" s="94"/>
      <c r="K164" s="95"/>
    </row>
    <row r="165" spans="9:11" x14ac:dyDescent="0.3">
      <c r="I165" s="94"/>
      <c r="J165" s="94"/>
      <c r="K165" s="95"/>
    </row>
    <row r="166" spans="9:11" x14ac:dyDescent="0.3">
      <c r="I166" s="94"/>
      <c r="J166" s="94"/>
      <c r="K166" s="95"/>
    </row>
    <row r="167" spans="9:11" x14ac:dyDescent="0.3">
      <c r="I167" s="94"/>
      <c r="J167" s="94"/>
      <c r="K167" s="95"/>
    </row>
    <row r="168" spans="9:11" x14ac:dyDescent="0.3">
      <c r="I168" s="94"/>
      <c r="J168" s="94"/>
      <c r="K168" s="95"/>
    </row>
    <row r="169" spans="9:11" x14ac:dyDescent="0.3">
      <c r="I169" s="94"/>
      <c r="J169" s="94"/>
      <c r="K169" s="95"/>
    </row>
    <row r="170" spans="9:11" x14ac:dyDescent="0.3">
      <c r="I170" s="94"/>
      <c r="J170" s="94"/>
      <c r="K170" s="95"/>
    </row>
    <row r="171" spans="9:11" x14ac:dyDescent="0.3">
      <c r="I171" s="94"/>
      <c r="J171" s="94"/>
      <c r="K171" s="95"/>
    </row>
    <row r="172" spans="9:11" x14ac:dyDescent="0.3">
      <c r="I172" s="94"/>
      <c r="J172" s="94"/>
      <c r="K172" s="95"/>
    </row>
    <row r="173" spans="9:11" x14ac:dyDescent="0.3">
      <c r="I173" s="94"/>
      <c r="J173" s="94"/>
      <c r="K173" s="95"/>
    </row>
    <row r="174" spans="9:11" x14ac:dyDescent="0.3">
      <c r="I174" s="94"/>
      <c r="J174" s="94"/>
      <c r="K174" s="95"/>
    </row>
    <row r="175" spans="9:11" x14ac:dyDescent="0.3">
      <c r="I175" s="94"/>
      <c r="J175" s="94"/>
      <c r="K175" s="95"/>
    </row>
    <row r="176" spans="9:11" x14ac:dyDescent="0.3">
      <c r="I176" s="94"/>
      <c r="J176" s="94"/>
      <c r="K176" s="95"/>
    </row>
    <row r="177" spans="9:11" x14ac:dyDescent="0.3">
      <c r="I177" s="94"/>
      <c r="J177" s="94"/>
      <c r="K177" s="95"/>
    </row>
    <row r="178" spans="9:11" x14ac:dyDescent="0.3">
      <c r="I178" s="94"/>
      <c r="J178" s="94"/>
      <c r="K178" s="95"/>
    </row>
    <row r="179" spans="9:11" x14ac:dyDescent="0.3">
      <c r="I179" s="94"/>
      <c r="J179" s="94"/>
      <c r="K179" s="95"/>
    </row>
    <row r="180" spans="9:11" x14ac:dyDescent="0.3">
      <c r="I180" s="94"/>
      <c r="J180" s="94"/>
      <c r="K180" s="95"/>
    </row>
  </sheetData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4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>
      <selection activeCell="M8" sqref="M8"/>
    </sheetView>
  </sheetViews>
  <sheetFormatPr defaultColWidth="9" defaultRowHeight="16.5" x14ac:dyDescent="0.3"/>
  <cols>
    <col min="1" max="1" width="2.375" style="373" customWidth="1"/>
    <col min="2" max="2" width="7.75" style="356" customWidth="1"/>
    <col min="3" max="3" width="13.75" style="356" customWidth="1"/>
    <col min="4" max="5" width="13.625" style="356" customWidth="1"/>
    <col min="6" max="6" width="13.75" style="356" customWidth="1"/>
    <col min="7" max="7" width="6.875" style="356" customWidth="1"/>
    <col min="8" max="8" width="13.75" style="356" customWidth="1"/>
    <col min="9" max="10" width="13.625" style="356" customWidth="1"/>
    <col min="11" max="11" width="13.75" style="356" customWidth="1"/>
    <col min="12" max="12" width="9" style="373"/>
    <col min="13" max="13" width="9.375" style="428" bestFit="1" customWidth="1"/>
    <col min="14" max="15" width="10.875" style="428" bestFit="1" customWidth="1"/>
    <col min="16" max="16384" width="9" style="373"/>
  </cols>
  <sheetData>
    <row r="1" spans="1:15" s="356" customFormat="1" ht="36" customHeight="1" x14ac:dyDescent="0.3">
      <c r="B1" s="357" t="s">
        <v>222</v>
      </c>
      <c r="C1" s="357"/>
      <c r="D1" s="357"/>
      <c r="E1" s="357"/>
      <c r="F1" s="357"/>
      <c r="G1" s="357"/>
      <c r="H1" s="357"/>
      <c r="I1" s="357"/>
      <c r="J1" s="357"/>
      <c r="K1" s="357"/>
      <c r="M1" s="358"/>
      <c r="N1" s="358"/>
      <c r="O1" s="358"/>
    </row>
    <row r="2" spans="1:15" s="356" customFormat="1" ht="24.95" customHeight="1" thickBot="1" x14ac:dyDescent="0.35">
      <c r="B2" s="359" t="s">
        <v>144</v>
      </c>
      <c r="M2" s="358"/>
      <c r="N2" s="358"/>
      <c r="O2" s="358"/>
    </row>
    <row r="3" spans="1:15" s="356" customFormat="1" ht="27" customHeight="1" x14ac:dyDescent="0.3">
      <c r="B3" s="360" t="s">
        <v>36</v>
      </c>
      <c r="C3" s="361"/>
      <c r="D3" s="361"/>
      <c r="E3" s="361"/>
      <c r="F3" s="362"/>
      <c r="G3" s="360" t="s">
        <v>37</v>
      </c>
      <c r="H3" s="361"/>
      <c r="I3" s="361"/>
      <c r="J3" s="361"/>
      <c r="K3" s="363"/>
      <c r="M3" s="358"/>
      <c r="N3" s="358"/>
      <c r="O3" s="358"/>
    </row>
    <row r="4" spans="1:15" s="356" customFormat="1" ht="27" customHeight="1" x14ac:dyDescent="0.3">
      <c r="B4" s="364" t="s">
        <v>42</v>
      </c>
      <c r="C4" s="365"/>
      <c r="D4" s="127" t="s">
        <v>223</v>
      </c>
      <c r="E4" s="127" t="s">
        <v>224</v>
      </c>
      <c r="F4" s="366" t="s">
        <v>31</v>
      </c>
      <c r="G4" s="364" t="s">
        <v>39</v>
      </c>
      <c r="H4" s="365"/>
      <c r="I4" s="127" t="s">
        <v>223</v>
      </c>
      <c r="J4" s="127" t="s">
        <v>224</v>
      </c>
      <c r="K4" s="367" t="s">
        <v>31</v>
      </c>
      <c r="M4" s="358"/>
      <c r="N4" s="358"/>
      <c r="O4" s="358"/>
    </row>
    <row r="5" spans="1:15" s="356" customFormat="1" ht="27" customHeight="1" thickBot="1" x14ac:dyDescent="0.35">
      <c r="B5" s="368"/>
      <c r="C5" s="369"/>
      <c r="D5" s="370" t="s">
        <v>233</v>
      </c>
      <c r="E5" s="370" t="s">
        <v>33</v>
      </c>
      <c r="F5" s="371" t="s">
        <v>234</v>
      </c>
      <c r="G5" s="368"/>
      <c r="H5" s="369"/>
      <c r="I5" s="370" t="s">
        <v>32</v>
      </c>
      <c r="J5" s="370" t="s">
        <v>33</v>
      </c>
      <c r="K5" s="372" t="s">
        <v>234</v>
      </c>
    </row>
    <row r="6" spans="1:15" ht="27" customHeight="1" thickBot="1" x14ac:dyDescent="0.35">
      <c r="B6" s="374" t="s">
        <v>6</v>
      </c>
      <c r="C6" s="375"/>
      <c r="D6" s="376">
        <f>SUM(D7,D8,D9,D13,D14,D15)</f>
        <v>5029577881</v>
      </c>
      <c r="E6" s="376">
        <f>SUM(E7,E8,E9,E13,E14,E15)</f>
        <v>5746369500</v>
      </c>
      <c r="F6" s="377">
        <f>SUM(F7,F8,F9,F13,F15)</f>
        <v>716791619</v>
      </c>
      <c r="G6" s="374" t="s">
        <v>40</v>
      </c>
      <c r="H6" s="375"/>
      <c r="I6" s="378">
        <f>SUM(I7,I11,I15,I16)</f>
        <v>5029577881</v>
      </c>
      <c r="J6" s="378">
        <f>SUM(J7,J11,J15,J16)</f>
        <v>5746369500</v>
      </c>
      <c r="K6" s="379">
        <f>SUM(K7,K11,K15,K16)</f>
        <v>716791619</v>
      </c>
      <c r="M6" s="373"/>
      <c r="N6" s="373"/>
      <c r="O6" s="373"/>
    </row>
    <row r="7" spans="1:15" s="380" customFormat="1" ht="27" customHeight="1" x14ac:dyDescent="0.3">
      <c r="B7" s="381" t="s">
        <v>235</v>
      </c>
      <c r="C7" s="382" t="s">
        <v>236</v>
      </c>
      <c r="D7" s="383">
        <v>1579673920</v>
      </c>
      <c r="E7" s="383">
        <v>2100426880</v>
      </c>
      <c r="F7" s="384">
        <f>E7-D7</f>
        <v>520752960</v>
      </c>
      <c r="G7" s="385" t="s">
        <v>237</v>
      </c>
      <c r="H7" s="386" t="s">
        <v>207</v>
      </c>
      <c r="I7" s="429">
        <f>SUM(I8,I9,I10)</f>
        <v>256997300</v>
      </c>
      <c r="J7" s="429">
        <f>SUM(J8,J9,J10)</f>
        <v>267116580</v>
      </c>
      <c r="K7" s="430">
        <f>J7-I7</f>
        <v>10119280</v>
      </c>
    </row>
    <row r="8" spans="1:15" s="380" customFormat="1" ht="27" customHeight="1" x14ac:dyDescent="0.3">
      <c r="B8" s="387" t="s">
        <v>140</v>
      </c>
      <c r="C8" s="388"/>
      <c r="D8" s="389">
        <v>0</v>
      </c>
      <c r="E8" s="389">
        <v>0</v>
      </c>
      <c r="F8" s="390">
        <f>E8-D8</f>
        <v>0</v>
      </c>
      <c r="G8" s="391"/>
      <c r="H8" s="392" t="s">
        <v>34</v>
      </c>
      <c r="I8" s="393">
        <v>218972330</v>
      </c>
      <c r="J8" s="393">
        <v>234543780</v>
      </c>
      <c r="K8" s="394">
        <f t="shared" ref="K8:K16" si="0">J8-I8</f>
        <v>15571450</v>
      </c>
    </row>
    <row r="9" spans="1:15" s="380" customFormat="1" ht="27" customHeight="1" x14ac:dyDescent="0.3">
      <c r="A9" s="395"/>
      <c r="B9" s="396" t="s">
        <v>23</v>
      </c>
      <c r="C9" s="397" t="s">
        <v>21</v>
      </c>
      <c r="D9" s="398">
        <f>D10+D11+D12</f>
        <v>3346428160</v>
      </c>
      <c r="E9" s="398">
        <f>E10+E11+E12</f>
        <v>3510900620</v>
      </c>
      <c r="F9" s="399">
        <f>F10+F11+F12</f>
        <v>164472460</v>
      </c>
      <c r="G9" s="391"/>
      <c r="H9" s="392" t="s">
        <v>191</v>
      </c>
      <c r="I9" s="400">
        <v>3100000</v>
      </c>
      <c r="J9" s="400">
        <v>3380000</v>
      </c>
      <c r="K9" s="394">
        <f t="shared" si="0"/>
        <v>280000</v>
      </c>
    </row>
    <row r="10" spans="1:15" s="380" customFormat="1" ht="27" customHeight="1" x14ac:dyDescent="0.3">
      <c r="A10" s="395"/>
      <c r="B10" s="396"/>
      <c r="C10" s="401" t="s">
        <v>238</v>
      </c>
      <c r="D10" s="402">
        <v>919487000</v>
      </c>
      <c r="E10" s="402">
        <v>963354000</v>
      </c>
      <c r="F10" s="403">
        <f>E10-D10</f>
        <v>43867000</v>
      </c>
      <c r="G10" s="404"/>
      <c r="H10" s="392" t="s">
        <v>206</v>
      </c>
      <c r="I10" s="393">
        <v>34924970</v>
      </c>
      <c r="J10" s="393">
        <v>29192800</v>
      </c>
      <c r="K10" s="394">
        <f t="shared" si="0"/>
        <v>-5732170</v>
      </c>
    </row>
    <row r="11" spans="1:15" s="380" customFormat="1" ht="27" customHeight="1" x14ac:dyDescent="0.3">
      <c r="A11" s="395"/>
      <c r="B11" s="396"/>
      <c r="C11" s="401" t="s">
        <v>239</v>
      </c>
      <c r="D11" s="405">
        <v>1257627580</v>
      </c>
      <c r="E11" s="405">
        <v>1322419760</v>
      </c>
      <c r="F11" s="403">
        <f>E11-D11</f>
        <v>64792180</v>
      </c>
      <c r="G11" s="406" t="s">
        <v>240</v>
      </c>
      <c r="H11" s="392" t="s">
        <v>207</v>
      </c>
      <c r="I11" s="407">
        <f>SUM(I12:I14)</f>
        <v>4714853038</v>
      </c>
      <c r="J11" s="407">
        <f>SUM(J12:J14)</f>
        <v>5394250920</v>
      </c>
      <c r="K11" s="408">
        <f t="shared" si="0"/>
        <v>679397882</v>
      </c>
    </row>
    <row r="12" spans="1:15" s="380" customFormat="1" ht="27" customHeight="1" x14ac:dyDescent="0.3">
      <c r="A12" s="395"/>
      <c r="B12" s="396"/>
      <c r="C12" s="397" t="s">
        <v>143</v>
      </c>
      <c r="D12" s="405">
        <v>1169313580</v>
      </c>
      <c r="E12" s="405">
        <v>1225126860</v>
      </c>
      <c r="F12" s="403">
        <f>E12-D12</f>
        <v>55813280</v>
      </c>
      <c r="G12" s="391"/>
      <c r="H12" s="409" t="s">
        <v>241</v>
      </c>
      <c r="I12" s="400">
        <v>3850460418</v>
      </c>
      <c r="J12" s="400">
        <v>4514362700</v>
      </c>
      <c r="K12" s="394">
        <f t="shared" si="0"/>
        <v>663902282</v>
      </c>
    </row>
    <row r="13" spans="1:15" s="380" customFormat="1" ht="27" customHeight="1" x14ac:dyDescent="0.3">
      <c r="B13" s="387" t="s">
        <v>141</v>
      </c>
      <c r="C13" s="388"/>
      <c r="D13" s="398">
        <v>92000</v>
      </c>
      <c r="E13" s="398">
        <v>20001000</v>
      </c>
      <c r="F13" s="399">
        <f>E13-D13</f>
        <v>19909000</v>
      </c>
      <c r="G13" s="391"/>
      <c r="H13" s="409" t="s">
        <v>242</v>
      </c>
      <c r="I13" s="400">
        <v>631160000</v>
      </c>
      <c r="J13" s="400">
        <v>630700000</v>
      </c>
      <c r="K13" s="394">
        <f t="shared" si="0"/>
        <v>-460000</v>
      </c>
    </row>
    <row r="14" spans="1:15" s="380" customFormat="1" ht="27" customHeight="1" x14ac:dyDescent="0.3">
      <c r="B14" s="387" t="s">
        <v>243</v>
      </c>
      <c r="C14" s="388"/>
      <c r="D14" s="398">
        <v>0</v>
      </c>
      <c r="E14" s="398">
        <v>0</v>
      </c>
      <c r="F14" s="399">
        <f>E14-D14</f>
        <v>0</v>
      </c>
      <c r="G14" s="404"/>
      <c r="H14" s="409" t="s">
        <v>244</v>
      </c>
      <c r="I14" s="400">
        <v>233232620</v>
      </c>
      <c r="J14" s="400">
        <v>249188220</v>
      </c>
      <c r="K14" s="394">
        <f t="shared" si="0"/>
        <v>15955600</v>
      </c>
    </row>
    <row r="15" spans="1:15" s="380" customFormat="1" ht="27" customHeight="1" x14ac:dyDescent="0.3">
      <c r="B15" s="410" t="s">
        <v>142</v>
      </c>
      <c r="C15" s="397" t="s">
        <v>21</v>
      </c>
      <c r="D15" s="398">
        <f>D16+D17</f>
        <v>103383801</v>
      </c>
      <c r="E15" s="398">
        <f>E16+E17</f>
        <v>115041000</v>
      </c>
      <c r="F15" s="399">
        <f>F16+F17</f>
        <v>11657199</v>
      </c>
      <c r="G15" s="411" t="s">
        <v>52</v>
      </c>
      <c r="H15" s="412"/>
      <c r="I15" s="389">
        <v>0</v>
      </c>
      <c r="J15" s="389">
        <v>0</v>
      </c>
      <c r="K15" s="413">
        <f t="shared" si="0"/>
        <v>0</v>
      </c>
    </row>
    <row r="16" spans="1:15" s="380" customFormat="1" ht="27" customHeight="1" x14ac:dyDescent="0.3">
      <c r="B16" s="410"/>
      <c r="C16" s="414" t="s">
        <v>245</v>
      </c>
      <c r="D16" s="402">
        <v>103383801</v>
      </c>
      <c r="E16" s="402">
        <v>115041000</v>
      </c>
      <c r="F16" s="403">
        <f>E16-D16</f>
        <v>11657199</v>
      </c>
      <c r="G16" s="411" t="s">
        <v>246</v>
      </c>
      <c r="H16" s="412"/>
      <c r="I16" s="389">
        <v>57727543</v>
      </c>
      <c r="J16" s="389">
        <v>85002000</v>
      </c>
      <c r="K16" s="415">
        <f t="shared" si="0"/>
        <v>27274457</v>
      </c>
    </row>
    <row r="17" spans="2:15" s="380" customFormat="1" ht="27" customHeight="1" thickBot="1" x14ac:dyDescent="0.35">
      <c r="B17" s="416"/>
      <c r="C17" s="417" t="s">
        <v>247</v>
      </c>
      <c r="D17" s="418">
        <v>0</v>
      </c>
      <c r="E17" s="418">
        <v>0</v>
      </c>
      <c r="F17" s="419">
        <f>E17-D17</f>
        <v>0</v>
      </c>
      <c r="G17" s="420"/>
      <c r="H17" s="421"/>
      <c r="I17" s="422"/>
      <c r="J17" s="422"/>
      <c r="K17" s="423"/>
      <c r="L17" s="424"/>
      <c r="M17" s="425"/>
      <c r="N17" s="425"/>
      <c r="O17" s="425"/>
    </row>
    <row r="18" spans="2:15" s="380" customFormat="1" x14ac:dyDescent="0.3">
      <c r="B18" s="395"/>
      <c r="C18" s="395"/>
      <c r="D18" s="424"/>
      <c r="E18" s="424"/>
      <c r="F18" s="424"/>
      <c r="G18" s="424"/>
      <c r="H18" s="424"/>
      <c r="I18" s="424"/>
      <c r="J18" s="424"/>
      <c r="K18" s="424"/>
      <c r="L18" s="424"/>
      <c r="M18" s="425"/>
      <c r="N18" s="425"/>
      <c r="O18" s="425"/>
    </row>
    <row r="19" spans="2:15" s="380" customFormat="1" x14ac:dyDescent="0.3">
      <c r="B19" s="395"/>
      <c r="C19" s="426"/>
      <c r="D19" s="427"/>
      <c r="E19" s="395"/>
      <c r="F19" s="395"/>
      <c r="G19" s="395"/>
      <c r="H19" s="395"/>
      <c r="I19" s="395"/>
      <c r="J19" s="395"/>
      <c r="K19" s="395"/>
    </row>
    <row r="20" spans="2:15" s="380" customFormat="1" x14ac:dyDescent="0.3">
      <c r="B20" s="395"/>
      <c r="C20" s="395"/>
      <c r="D20" s="427"/>
      <c r="E20" s="395"/>
      <c r="F20" s="395"/>
      <c r="G20" s="395"/>
      <c r="H20" s="395"/>
      <c r="I20" s="395"/>
      <c r="J20" s="395"/>
      <c r="K20" s="395"/>
    </row>
    <row r="21" spans="2:15" x14ac:dyDescent="0.3">
      <c r="D21" s="358"/>
      <c r="M21" s="373"/>
      <c r="N21" s="373"/>
      <c r="O21" s="373"/>
    </row>
    <row r="22" spans="2:15" x14ac:dyDescent="0.3">
      <c r="D22" s="358"/>
      <c r="M22" s="373"/>
      <c r="N22" s="373"/>
      <c r="O22" s="373"/>
    </row>
    <row r="23" spans="2:15" x14ac:dyDescent="0.3">
      <c r="D23" s="358"/>
      <c r="M23" s="373"/>
      <c r="N23" s="373"/>
      <c r="O23" s="373"/>
    </row>
    <row r="24" spans="2:15" x14ac:dyDescent="0.3">
      <c r="D24" s="358"/>
      <c r="M24" s="373"/>
      <c r="N24" s="373"/>
      <c r="O24" s="373"/>
    </row>
    <row r="25" spans="2:15" x14ac:dyDescent="0.3">
      <c r="D25" s="358"/>
      <c r="M25" s="373"/>
      <c r="N25" s="373"/>
      <c r="O25" s="373"/>
    </row>
    <row r="26" spans="2:15" x14ac:dyDescent="0.3">
      <c r="D26" s="358"/>
      <c r="M26" s="373"/>
      <c r="N26" s="373"/>
      <c r="O26" s="373"/>
    </row>
    <row r="27" spans="2:15" x14ac:dyDescent="0.3">
      <c r="D27" s="358"/>
      <c r="M27" s="373"/>
      <c r="N27" s="373"/>
      <c r="O27" s="373"/>
    </row>
    <row r="28" spans="2:15" x14ac:dyDescent="0.3">
      <c r="D28" s="358"/>
      <c r="M28" s="373"/>
      <c r="N28" s="373"/>
      <c r="O28" s="373"/>
    </row>
    <row r="29" spans="2:15" x14ac:dyDescent="0.3">
      <c r="D29" s="358"/>
      <c r="M29" s="373"/>
      <c r="N29" s="373"/>
      <c r="O29" s="373"/>
    </row>
    <row r="30" spans="2:15" x14ac:dyDescent="0.3">
      <c r="D30" s="358"/>
      <c r="M30" s="373"/>
      <c r="N30" s="373"/>
      <c r="O30" s="373"/>
    </row>
    <row r="31" spans="2:15" x14ac:dyDescent="0.3">
      <c r="D31" s="358"/>
      <c r="M31" s="373"/>
      <c r="N31" s="373"/>
      <c r="O31" s="373"/>
    </row>
    <row r="32" spans="2:15" x14ac:dyDescent="0.3">
      <c r="D32" s="358"/>
      <c r="M32" s="373"/>
      <c r="N32" s="373"/>
      <c r="O32" s="373"/>
    </row>
    <row r="33" spans="4:15" x14ac:dyDescent="0.3">
      <c r="D33" s="358"/>
      <c r="M33" s="373"/>
      <c r="N33" s="373"/>
      <c r="O33" s="373"/>
    </row>
    <row r="34" spans="4:15" x14ac:dyDescent="0.3">
      <c r="D34" s="358"/>
      <c r="M34" s="373"/>
      <c r="N34" s="373"/>
      <c r="O34" s="373"/>
    </row>
    <row r="35" spans="4:15" x14ac:dyDescent="0.3">
      <c r="D35" s="358"/>
      <c r="M35" s="373"/>
      <c r="N35" s="373"/>
      <c r="O35" s="373"/>
    </row>
    <row r="36" spans="4:15" x14ac:dyDescent="0.3">
      <c r="D36" s="358"/>
      <c r="M36" s="373"/>
      <c r="N36" s="373"/>
      <c r="O36" s="373"/>
    </row>
    <row r="37" spans="4:15" x14ac:dyDescent="0.3">
      <c r="D37" s="358"/>
      <c r="M37" s="373"/>
      <c r="N37" s="373"/>
      <c r="O37" s="373"/>
    </row>
    <row r="38" spans="4:15" x14ac:dyDescent="0.3">
      <c r="D38" s="358"/>
      <c r="M38" s="373"/>
      <c r="N38" s="373"/>
      <c r="O38" s="373"/>
    </row>
    <row r="39" spans="4:15" x14ac:dyDescent="0.3">
      <c r="D39" s="358"/>
      <c r="M39" s="373"/>
      <c r="N39" s="373"/>
      <c r="O39" s="373"/>
    </row>
  </sheetData>
  <mergeCells count="17">
    <mergeCell ref="B15:B17"/>
    <mergeCell ref="G15:H15"/>
    <mergeCell ref="G16:H16"/>
    <mergeCell ref="G17:H17"/>
    <mergeCell ref="G7:G10"/>
    <mergeCell ref="B8:C8"/>
    <mergeCell ref="B9:B12"/>
    <mergeCell ref="G11:G14"/>
    <mergeCell ref="B13:C13"/>
    <mergeCell ref="B14:C14"/>
    <mergeCell ref="B1:K1"/>
    <mergeCell ref="B3:F3"/>
    <mergeCell ref="G3:K3"/>
    <mergeCell ref="B4:C5"/>
    <mergeCell ref="G4:H5"/>
    <mergeCell ref="B6:C6"/>
    <mergeCell ref="G6:H6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zoomScale="80" zoomScaleNormal="80" workbookViewId="0">
      <selection activeCell="F36" sqref="F36"/>
    </sheetView>
  </sheetViews>
  <sheetFormatPr defaultColWidth="9" defaultRowHeight="16.5" x14ac:dyDescent="0.3"/>
  <cols>
    <col min="1" max="1" width="2.375" style="1" customWidth="1"/>
    <col min="2" max="2" width="7.75" style="113" customWidth="1"/>
    <col min="3" max="3" width="13.75" style="113" customWidth="1"/>
    <col min="4" max="4" width="25.125" style="113" bestFit="1" customWidth="1"/>
    <col min="5" max="6" width="18.375" style="113" bestFit="1" customWidth="1"/>
    <col min="7" max="7" width="18.25" style="113" bestFit="1" customWidth="1"/>
    <col min="8" max="8" width="13.75" style="113" customWidth="1"/>
    <col min="9" max="10" width="13.625" style="1" customWidth="1"/>
    <col min="11" max="11" width="13.75" style="1" customWidth="1"/>
    <col min="12" max="12" width="9" style="1"/>
    <col min="13" max="13" width="9.375" style="72" bestFit="1" customWidth="1"/>
    <col min="14" max="15" width="10.875" style="72" bestFit="1" customWidth="1"/>
    <col min="16" max="16384" width="9" style="1"/>
  </cols>
  <sheetData>
    <row r="1" spans="2:15" ht="36" customHeight="1" x14ac:dyDescent="0.3">
      <c r="B1" s="148" t="s">
        <v>221</v>
      </c>
      <c r="C1" s="148"/>
      <c r="D1" s="148"/>
      <c r="E1" s="148"/>
      <c r="F1" s="148"/>
      <c r="G1" s="148"/>
      <c r="H1" s="148"/>
      <c r="I1" s="108"/>
      <c r="J1" s="108"/>
      <c r="K1" s="108"/>
    </row>
    <row r="2" spans="2:15" ht="24.95" customHeight="1" thickBot="1" x14ac:dyDescent="0.35">
      <c r="B2" s="129" t="s">
        <v>144</v>
      </c>
    </row>
    <row r="3" spans="2:15" ht="24.95" customHeight="1" x14ac:dyDescent="0.3">
      <c r="B3" s="310" t="s">
        <v>160</v>
      </c>
      <c r="C3" s="311" t="s">
        <v>161</v>
      </c>
      <c r="D3" s="311" t="s">
        <v>162</v>
      </c>
      <c r="E3" s="312" t="s">
        <v>218</v>
      </c>
      <c r="F3" s="312" t="s">
        <v>219</v>
      </c>
      <c r="G3" s="313" t="s">
        <v>163</v>
      </c>
      <c r="H3" s="314"/>
      <c r="I3" s="105"/>
      <c r="J3" s="105"/>
      <c r="K3" s="105"/>
    </row>
    <row r="4" spans="2:15" ht="24.95" customHeight="1" x14ac:dyDescent="0.3">
      <c r="B4" s="315" t="s">
        <v>164</v>
      </c>
      <c r="C4" s="316"/>
      <c r="D4" s="317"/>
      <c r="E4" s="318">
        <f>E8+E11+E13+E15+E18</f>
        <v>5029577881</v>
      </c>
      <c r="F4" s="318">
        <f>F8+F11+F13+F15+F18</f>
        <v>5746369500</v>
      </c>
      <c r="G4" s="319">
        <f>F4-E4</f>
        <v>716791619</v>
      </c>
      <c r="H4" s="320">
        <f>G4/E4</f>
        <v>0.14251526389675565</v>
      </c>
      <c r="I4" s="106"/>
      <c r="J4" s="106"/>
      <c r="K4" s="106"/>
    </row>
    <row r="5" spans="2:15" ht="24.95" customHeight="1" x14ac:dyDescent="0.3">
      <c r="B5" s="321" t="s">
        <v>165</v>
      </c>
      <c r="C5" s="322" t="s">
        <v>166</v>
      </c>
      <c r="D5" s="323" t="s">
        <v>216</v>
      </c>
      <c r="E5" s="324">
        <v>919487000</v>
      </c>
      <c r="F5" s="324">
        <v>963354000</v>
      </c>
      <c r="G5" s="325">
        <f>F5-E5</f>
        <v>43867000</v>
      </c>
      <c r="H5" s="326">
        <f>G5/E5</f>
        <v>4.7708124204039859E-2</v>
      </c>
      <c r="I5" s="106"/>
      <c r="J5" s="106"/>
      <c r="K5" s="106"/>
      <c r="M5" s="1"/>
      <c r="N5" s="1"/>
      <c r="O5" s="1"/>
    </row>
    <row r="6" spans="2:15" ht="24.95" customHeight="1" x14ac:dyDescent="0.3">
      <c r="B6" s="327"/>
      <c r="C6" s="328"/>
      <c r="D6" s="323" t="s">
        <v>217</v>
      </c>
      <c r="E6" s="324">
        <v>1257627580</v>
      </c>
      <c r="F6" s="324">
        <v>1322419760</v>
      </c>
      <c r="G6" s="325">
        <f>F6-E6</f>
        <v>64792180</v>
      </c>
      <c r="H6" s="326">
        <f>G6/E6</f>
        <v>5.1519369510010266E-2</v>
      </c>
      <c r="I6" s="106"/>
      <c r="J6" s="106"/>
      <c r="K6" s="106"/>
      <c r="M6" s="1"/>
      <c r="N6" s="1"/>
      <c r="O6" s="1"/>
    </row>
    <row r="7" spans="2:15" ht="24.95" customHeight="1" x14ac:dyDescent="0.3">
      <c r="B7" s="327"/>
      <c r="C7" s="328"/>
      <c r="D7" s="323" t="s">
        <v>143</v>
      </c>
      <c r="E7" s="324">
        <v>1169313580</v>
      </c>
      <c r="F7" s="324">
        <v>1225126860</v>
      </c>
      <c r="G7" s="325">
        <f>F7-E7</f>
        <v>55813280</v>
      </c>
      <c r="H7" s="326">
        <f>G7/E7</f>
        <v>4.7731661510336691E-2</v>
      </c>
      <c r="I7" s="106"/>
      <c r="J7" s="106"/>
      <c r="K7" s="106"/>
      <c r="M7" s="1"/>
      <c r="N7" s="1"/>
      <c r="O7" s="1"/>
    </row>
    <row r="8" spans="2:15" s="73" customFormat="1" ht="24.95" customHeight="1" x14ac:dyDescent="0.3">
      <c r="B8" s="329"/>
      <c r="C8" s="330" t="s">
        <v>167</v>
      </c>
      <c r="D8" s="331"/>
      <c r="E8" s="332">
        <f t="shared" ref="E8:F8" si="0">SUM(E5:E7)</f>
        <v>3346428160</v>
      </c>
      <c r="F8" s="332">
        <f t="shared" si="0"/>
        <v>3510900620</v>
      </c>
      <c r="G8" s="333">
        <f>F8-E8</f>
        <v>164472460</v>
      </c>
      <c r="H8" s="334">
        <f>G8/E8</f>
        <v>4.9148660044744545E-2</v>
      </c>
      <c r="I8" s="99"/>
      <c r="J8" s="99"/>
      <c r="K8" s="99"/>
    </row>
    <row r="9" spans="2:15" s="73" customFormat="1" ht="24.95" customHeight="1" x14ac:dyDescent="0.3">
      <c r="B9" s="321" t="s">
        <v>168</v>
      </c>
      <c r="C9" s="335" t="s">
        <v>169</v>
      </c>
      <c r="D9" s="336" t="s">
        <v>170</v>
      </c>
      <c r="E9" s="337">
        <v>0</v>
      </c>
      <c r="F9" s="337">
        <v>0</v>
      </c>
      <c r="G9" s="338">
        <f>F9-E9</f>
        <v>0</v>
      </c>
      <c r="H9" s="339" t="s">
        <v>204</v>
      </c>
      <c r="I9" s="98"/>
      <c r="J9" s="98"/>
      <c r="K9" s="98"/>
    </row>
    <row r="10" spans="2:15" s="73" customFormat="1" ht="24.95" customHeight="1" x14ac:dyDescent="0.3">
      <c r="B10" s="327"/>
      <c r="C10" s="340"/>
      <c r="D10" s="323" t="s">
        <v>171</v>
      </c>
      <c r="E10" s="341">
        <v>0</v>
      </c>
      <c r="F10" s="341">
        <v>0</v>
      </c>
      <c r="G10" s="338">
        <f>F10-E10</f>
        <v>0</v>
      </c>
      <c r="H10" s="339" t="s">
        <v>204</v>
      </c>
      <c r="I10" s="100"/>
      <c r="J10" s="100"/>
      <c r="K10" s="98"/>
    </row>
    <row r="11" spans="2:15" s="73" customFormat="1" ht="24.95" customHeight="1" x14ac:dyDescent="0.3">
      <c r="B11" s="329"/>
      <c r="C11" s="330" t="s">
        <v>172</v>
      </c>
      <c r="D11" s="331"/>
      <c r="E11" s="332">
        <f t="shared" ref="E11:F11" si="1">SUM(E9:E10)</f>
        <v>0</v>
      </c>
      <c r="F11" s="332">
        <f t="shared" si="1"/>
        <v>0</v>
      </c>
      <c r="G11" s="333">
        <f>F11-E11</f>
        <v>0</v>
      </c>
      <c r="H11" s="334" t="s">
        <v>208</v>
      </c>
      <c r="I11" s="100"/>
      <c r="J11" s="100"/>
      <c r="K11" s="98"/>
    </row>
    <row r="12" spans="2:15" s="73" customFormat="1" ht="24.95" customHeight="1" x14ac:dyDescent="0.3">
      <c r="B12" s="342" t="s">
        <v>173</v>
      </c>
      <c r="C12" s="343" t="s">
        <v>174</v>
      </c>
      <c r="D12" s="323" t="s">
        <v>173</v>
      </c>
      <c r="E12" s="341">
        <v>1579673920</v>
      </c>
      <c r="F12" s="341">
        <v>2100426880</v>
      </c>
      <c r="G12" s="344">
        <f>F12-E12</f>
        <v>520752960</v>
      </c>
      <c r="H12" s="345">
        <f>G12/E12</f>
        <v>0.32965851585370226</v>
      </c>
      <c r="I12" s="100"/>
      <c r="J12" s="98"/>
      <c r="K12" s="98"/>
    </row>
    <row r="13" spans="2:15" s="73" customFormat="1" ht="24.95" customHeight="1" x14ac:dyDescent="0.3">
      <c r="B13" s="346"/>
      <c r="C13" s="330" t="s">
        <v>175</v>
      </c>
      <c r="D13" s="331"/>
      <c r="E13" s="332">
        <f>SUM(E12:E12)</f>
        <v>1579673920</v>
      </c>
      <c r="F13" s="332">
        <f>SUM(F12:F12)</f>
        <v>2100426880</v>
      </c>
      <c r="G13" s="333">
        <f>F13-E13</f>
        <v>520752960</v>
      </c>
      <c r="H13" s="334">
        <f>G13/E13</f>
        <v>0.32965851585370226</v>
      </c>
      <c r="I13" s="101"/>
      <c r="J13" s="101"/>
      <c r="K13" s="100"/>
    </row>
    <row r="14" spans="2:15" s="73" customFormat="1" ht="24.95" customHeight="1" x14ac:dyDescent="0.3">
      <c r="B14" s="342" t="s">
        <v>176</v>
      </c>
      <c r="C14" s="323" t="s">
        <v>177</v>
      </c>
      <c r="D14" s="336" t="s">
        <v>178</v>
      </c>
      <c r="E14" s="337">
        <v>92000</v>
      </c>
      <c r="F14" s="337">
        <v>20001000</v>
      </c>
      <c r="G14" s="338">
        <f>F14-E14</f>
        <v>19909000</v>
      </c>
      <c r="H14" s="339">
        <f>G14/E14</f>
        <v>216.40217391304347</v>
      </c>
      <c r="I14" s="101"/>
      <c r="J14" s="101"/>
      <c r="K14" s="100"/>
    </row>
    <row r="15" spans="2:15" s="73" customFormat="1" ht="24.95" customHeight="1" x14ac:dyDescent="0.3">
      <c r="B15" s="346"/>
      <c r="C15" s="330" t="s">
        <v>175</v>
      </c>
      <c r="D15" s="331"/>
      <c r="E15" s="332">
        <f t="shared" ref="E15:F15" si="2">SUM(E14)</f>
        <v>92000</v>
      </c>
      <c r="F15" s="332">
        <f t="shared" si="2"/>
        <v>20001000</v>
      </c>
      <c r="G15" s="333">
        <f>F15-E15</f>
        <v>19909000</v>
      </c>
      <c r="H15" s="334">
        <f>G15/E15</f>
        <v>216.40217391304347</v>
      </c>
      <c r="I15" s="101"/>
      <c r="J15" s="101"/>
      <c r="K15" s="102"/>
      <c r="L15" s="74"/>
      <c r="M15" s="75"/>
      <c r="N15" s="75"/>
      <c r="O15" s="75"/>
    </row>
    <row r="16" spans="2:15" s="73" customFormat="1" ht="24.95" customHeight="1" x14ac:dyDescent="0.3">
      <c r="B16" s="342" t="s">
        <v>179</v>
      </c>
      <c r="C16" s="323" t="s">
        <v>229</v>
      </c>
      <c r="D16" s="323" t="s">
        <v>230</v>
      </c>
      <c r="E16" s="341">
        <v>103383801</v>
      </c>
      <c r="F16" s="341">
        <v>115041000</v>
      </c>
      <c r="G16" s="354">
        <f>F16-E16</f>
        <v>11657199</v>
      </c>
      <c r="H16" s="345">
        <f>G16/E16</f>
        <v>0.11275653329867413</v>
      </c>
      <c r="I16" s="103"/>
      <c r="J16" s="103"/>
      <c r="K16" s="103"/>
      <c r="L16" s="74"/>
      <c r="M16" s="75"/>
      <c r="N16" s="75"/>
      <c r="O16" s="75"/>
    </row>
    <row r="17" spans="2:15" s="73" customFormat="1" ht="24.95" customHeight="1" x14ac:dyDescent="0.3">
      <c r="B17" s="347"/>
      <c r="C17" s="323" t="s">
        <v>229</v>
      </c>
      <c r="D17" s="323" t="s">
        <v>231</v>
      </c>
      <c r="E17" s="341">
        <v>0</v>
      </c>
      <c r="F17" s="341">
        <v>0</v>
      </c>
      <c r="G17" s="355">
        <f>F17-E17</f>
        <v>0</v>
      </c>
      <c r="H17" s="345" t="s">
        <v>232</v>
      </c>
      <c r="I17" s="104"/>
      <c r="J17" s="104"/>
      <c r="K17" s="104"/>
    </row>
    <row r="18" spans="2:15" s="73" customFormat="1" ht="24.95" customHeight="1" thickBot="1" x14ac:dyDescent="0.35">
      <c r="B18" s="348"/>
      <c r="C18" s="349" t="s">
        <v>172</v>
      </c>
      <c r="D18" s="350"/>
      <c r="E18" s="351">
        <f>SUM(E16,E17)</f>
        <v>103383801</v>
      </c>
      <c r="F18" s="351">
        <f>SUM(F16,F17)</f>
        <v>115041000</v>
      </c>
      <c r="G18" s="352">
        <f>F18-E18</f>
        <v>11657199</v>
      </c>
      <c r="H18" s="353">
        <f>G18/E18</f>
        <v>0.11275653329867413</v>
      </c>
      <c r="I18" s="104"/>
      <c r="J18" s="104"/>
      <c r="K18" s="104"/>
    </row>
    <row r="19" spans="2:15" x14ac:dyDescent="0.3">
      <c r="D19" s="128"/>
      <c r="M19" s="1"/>
      <c r="N19" s="1"/>
      <c r="O19" s="1"/>
    </row>
    <row r="20" spans="2:15" x14ac:dyDescent="0.3">
      <c r="D20" s="128"/>
      <c r="M20" s="1"/>
      <c r="N20" s="1"/>
      <c r="O20" s="1"/>
    </row>
    <row r="21" spans="2:15" x14ac:dyDescent="0.3">
      <c r="D21" s="128"/>
      <c r="M21" s="1"/>
      <c r="N21" s="1"/>
      <c r="O21" s="1"/>
    </row>
    <row r="22" spans="2:15" x14ac:dyDescent="0.3">
      <c r="D22" s="128"/>
      <c r="M22" s="1"/>
      <c r="N22" s="1"/>
      <c r="O22" s="1"/>
    </row>
    <row r="23" spans="2:15" x14ac:dyDescent="0.3">
      <c r="D23" s="128"/>
      <c r="M23" s="1"/>
      <c r="N23" s="1"/>
      <c r="O23" s="1"/>
    </row>
    <row r="24" spans="2:15" x14ac:dyDescent="0.3">
      <c r="D24" s="128"/>
      <c r="M24" s="1"/>
      <c r="N24" s="1"/>
      <c r="O24" s="1"/>
    </row>
    <row r="25" spans="2:15" x14ac:dyDescent="0.3">
      <c r="D25" s="128"/>
      <c r="M25" s="1"/>
      <c r="N25" s="1"/>
      <c r="O25" s="1"/>
    </row>
    <row r="26" spans="2:15" x14ac:dyDescent="0.3">
      <c r="D26" s="128"/>
      <c r="M26" s="1"/>
      <c r="N26" s="1"/>
      <c r="O26" s="1"/>
    </row>
    <row r="27" spans="2:15" x14ac:dyDescent="0.3">
      <c r="D27" s="128"/>
      <c r="M27" s="1"/>
      <c r="N27" s="1"/>
      <c r="O27" s="1"/>
    </row>
    <row r="28" spans="2:15" x14ac:dyDescent="0.3">
      <c r="D28" s="128"/>
      <c r="M28" s="1"/>
      <c r="N28" s="1"/>
      <c r="O28" s="1"/>
    </row>
    <row r="29" spans="2:15" x14ac:dyDescent="0.3">
      <c r="D29" s="128"/>
      <c r="M29" s="1"/>
      <c r="N29" s="1"/>
      <c r="O29" s="1"/>
    </row>
    <row r="30" spans="2:15" x14ac:dyDescent="0.3">
      <c r="D30" s="128"/>
      <c r="M30" s="1"/>
      <c r="N30" s="1"/>
      <c r="O30" s="1"/>
    </row>
    <row r="31" spans="2:15" x14ac:dyDescent="0.3">
      <c r="D31" s="128"/>
      <c r="M31" s="1"/>
      <c r="N31" s="1"/>
      <c r="O31" s="1"/>
    </row>
    <row r="32" spans="2:15" x14ac:dyDescent="0.3">
      <c r="D32" s="128"/>
      <c r="M32" s="1"/>
      <c r="N32" s="1"/>
      <c r="O32" s="1"/>
    </row>
    <row r="33" spans="4:15" x14ac:dyDescent="0.3">
      <c r="D33" s="128"/>
      <c r="M33" s="1"/>
      <c r="N33" s="1"/>
      <c r="O33" s="1"/>
    </row>
    <row r="34" spans="4:15" x14ac:dyDescent="0.3">
      <c r="D34" s="128"/>
      <c r="M34" s="1"/>
      <c r="N34" s="1"/>
      <c r="O34" s="1"/>
    </row>
    <row r="35" spans="4:15" x14ac:dyDescent="0.3">
      <c r="D35" s="128"/>
      <c r="M35" s="1"/>
      <c r="N35" s="1"/>
      <c r="O35" s="1"/>
    </row>
    <row r="36" spans="4:15" x14ac:dyDescent="0.3">
      <c r="D36" s="128"/>
      <c r="M36" s="1"/>
      <c r="N36" s="1"/>
      <c r="O36" s="1"/>
    </row>
    <row r="37" spans="4:15" x14ac:dyDescent="0.3">
      <c r="D37" s="128"/>
      <c r="M37" s="1"/>
      <c r="N37" s="1"/>
      <c r="O37" s="1"/>
    </row>
  </sheetData>
  <mergeCells count="15">
    <mergeCell ref="B14:B15"/>
    <mergeCell ref="C15:D15"/>
    <mergeCell ref="B16:B18"/>
    <mergeCell ref="C18:D18"/>
    <mergeCell ref="B1:H1"/>
    <mergeCell ref="G3:H3"/>
    <mergeCell ref="B4:D4"/>
    <mergeCell ref="B5:B8"/>
    <mergeCell ref="C5:C7"/>
    <mergeCell ref="C8:D8"/>
    <mergeCell ref="B9:B11"/>
    <mergeCell ref="C9:C10"/>
    <mergeCell ref="C11:D11"/>
    <mergeCell ref="B12:B13"/>
    <mergeCell ref="C13:D13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zoomScale="80" zoomScaleNormal="80" workbookViewId="0">
      <selection activeCell="J9" sqref="J9"/>
    </sheetView>
  </sheetViews>
  <sheetFormatPr defaultColWidth="9" defaultRowHeight="16.5" x14ac:dyDescent="0.3"/>
  <cols>
    <col min="1" max="1" width="2.375" style="1" customWidth="1"/>
    <col min="2" max="2" width="7.75" style="126" customWidth="1"/>
    <col min="3" max="3" width="13.75" style="126" customWidth="1"/>
    <col min="4" max="4" width="27.625" style="126" bestFit="1" customWidth="1"/>
    <col min="5" max="6" width="18.25" style="126" bestFit="1" customWidth="1"/>
    <col min="7" max="7" width="16.25" style="126" bestFit="1" customWidth="1"/>
    <col min="8" max="8" width="13.75" style="126" customWidth="1"/>
    <col min="9" max="10" width="13.625" style="1" customWidth="1"/>
    <col min="11" max="11" width="13.75" style="1" customWidth="1"/>
    <col min="12" max="12" width="9" style="1"/>
    <col min="13" max="13" width="9.375" style="72" bestFit="1" customWidth="1"/>
    <col min="14" max="15" width="10.875" style="72" bestFit="1" customWidth="1"/>
    <col min="16" max="16384" width="9" style="1"/>
  </cols>
  <sheetData>
    <row r="1" spans="2:15" s="113" customFormat="1" ht="36" customHeight="1" x14ac:dyDescent="0.3">
      <c r="B1" s="148" t="s">
        <v>220</v>
      </c>
      <c r="C1" s="148"/>
      <c r="D1" s="148"/>
      <c r="E1" s="148"/>
      <c r="F1" s="148"/>
      <c r="G1" s="148"/>
      <c r="H1" s="148"/>
      <c r="I1" s="130"/>
      <c r="J1" s="130"/>
      <c r="K1" s="130"/>
      <c r="M1" s="128"/>
      <c r="N1" s="128"/>
      <c r="O1" s="128"/>
    </row>
    <row r="2" spans="2:15" s="113" customFormat="1" ht="24.95" customHeight="1" thickBot="1" x14ac:dyDescent="0.35">
      <c r="B2" s="129" t="s">
        <v>144</v>
      </c>
      <c r="M2" s="128"/>
      <c r="N2" s="128"/>
      <c r="O2" s="128"/>
    </row>
    <row r="3" spans="2:15" s="113" customFormat="1" ht="24.95" customHeight="1" x14ac:dyDescent="0.3">
      <c r="B3" s="109" t="s">
        <v>180</v>
      </c>
      <c r="C3" s="110" t="s">
        <v>161</v>
      </c>
      <c r="D3" s="110" t="s">
        <v>181</v>
      </c>
      <c r="E3" s="111" t="s">
        <v>218</v>
      </c>
      <c r="F3" s="111" t="s">
        <v>219</v>
      </c>
      <c r="G3" s="153" t="s">
        <v>182</v>
      </c>
      <c r="H3" s="154"/>
      <c r="I3" s="131"/>
      <c r="J3" s="131"/>
      <c r="K3" s="131"/>
      <c r="M3" s="128"/>
      <c r="N3" s="128"/>
      <c r="O3" s="128"/>
    </row>
    <row r="4" spans="2:15" s="113" customFormat="1" ht="24.95" customHeight="1" x14ac:dyDescent="0.3">
      <c r="B4" s="165" t="s">
        <v>183</v>
      </c>
      <c r="C4" s="166"/>
      <c r="D4" s="166"/>
      <c r="E4" s="304">
        <f>SUM(E10,E13,E18,E22,E24,E27)</f>
        <v>5029577881</v>
      </c>
      <c r="F4" s="304">
        <f>SUM(F10,F13,F18,F22,F24,F27)</f>
        <v>5746369500</v>
      </c>
      <c r="G4" s="114">
        <f>F4-E4</f>
        <v>716791619</v>
      </c>
      <c r="H4" s="115">
        <f>G4/E4</f>
        <v>0.14251526389675565</v>
      </c>
      <c r="I4" s="132"/>
      <c r="J4" s="132"/>
      <c r="K4" s="132"/>
      <c r="M4" s="128"/>
      <c r="N4" s="128"/>
      <c r="O4" s="128"/>
    </row>
    <row r="5" spans="2:15" s="113" customFormat="1" ht="24.95" customHeight="1" x14ac:dyDescent="0.3">
      <c r="B5" s="151" t="s">
        <v>184</v>
      </c>
      <c r="C5" s="149" t="s">
        <v>185</v>
      </c>
      <c r="D5" s="125" t="s">
        <v>186</v>
      </c>
      <c r="E5" s="307">
        <v>136477790</v>
      </c>
      <c r="F5" s="307">
        <v>146623860</v>
      </c>
      <c r="G5" s="116">
        <f>F5-E5</f>
        <v>10146070</v>
      </c>
      <c r="H5" s="117">
        <f>G5/E5</f>
        <v>7.4342279428762731E-2</v>
      </c>
      <c r="I5" s="132"/>
      <c r="J5" s="132"/>
      <c r="K5" s="132"/>
    </row>
    <row r="6" spans="2:15" s="113" customFormat="1" ht="24.95" customHeight="1" x14ac:dyDescent="0.3">
      <c r="B6" s="167"/>
      <c r="C6" s="170"/>
      <c r="D6" s="125" t="s">
        <v>187</v>
      </c>
      <c r="E6" s="307">
        <v>46749070</v>
      </c>
      <c r="F6" s="307">
        <v>49393620</v>
      </c>
      <c r="G6" s="116">
        <f>F6-E6</f>
        <v>2644550</v>
      </c>
      <c r="H6" s="117">
        <f>G6/E6</f>
        <v>5.6569039769133377E-2</v>
      </c>
      <c r="I6" s="132"/>
      <c r="J6" s="132"/>
      <c r="K6" s="132"/>
    </row>
    <row r="7" spans="2:15" s="113" customFormat="1" ht="24.95" customHeight="1" x14ac:dyDescent="0.3">
      <c r="B7" s="167"/>
      <c r="C7" s="170"/>
      <c r="D7" s="125" t="s">
        <v>188</v>
      </c>
      <c r="E7" s="307">
        <v>15109030</v>
      </c>
      <c r="F7" s="307">
        <v>16247640</v>
      </c>
      <c r="G7" s="116">
        <f>F7-E7</f>
        <v>1138610</v>
      </c>
      <c r="H7" s="117">
        <f>G7/E7</f>
        <v>7.5359569740744439E-2</v>
      </c>
      <c r="I7" s="132"/>
      <c r="J7" s="132"/>
      <c r="K7" s="132"/>
    </row>
    <row r="8" spans="2:15" s="113" customFormat="1" ht="24.95" customHeight="1" x14ac:dyDescent="0.3">
      <c r="B8" s="167"/>
      <c r="C8" s="170"/>
      <c r="D8" s="125" t="s">
        <v>189</v>
      </c>
      <c r="E8" s="309">
        <v>19136440</v>
      </c>
      <c r="F8" s="307">
        <v>20478660</v>
      </c>
      <c r="G8" s="116">
        <f>F8-E8</f>
        <v>1342220</v>
      </c>
      <c r="H8" s="117">
        <f>G8/E8</f>
        <v>7.0139482578786855E-2</v>
      </c>
      <c r="I8" s="133"/>
      <c r="J8" s="133"/>
      <c r="K8" s="133"/>
    </row>
    <row r="9" spans="2:15" s="113" customFormat="1" ht="24.95" customHeight="1" x14ac:dyDescent="0.3">
      <c r="B9" s="167"/>
      <c r="C9" s="150"/>
      <c r="D9" s="136" t="s">
        <v>228</v>
      </c>
      <c r="E9" s="309">
        <v>1500000</v>
      </c>
      <c r="F9" s="307">
        <v>1800000</v>
      </c>
      <c r="G9" s="116">
        <f>F9-E9</f>
        <v>300000</v>
      </c>
      <c r="H9" s="117">
        <f>G9/E9</f>
        <v>0.2</v>
      </c>
      <c r="I9" s="133"/>
      <c r="J9" s="133"/>
      <c r="K9" s="133"/>
    </row>
    <row r="10" spans="2:15" s="76" customFormat="1" ht="24.95" customHeight="1" x14ac:dyDescent="0.3">
      <c r="B10" s="167"/>
      <c r="C10" s="159" t="s">
        <v>190</v>
      </c>
      <c r="D10" s="159"/>
      <c r="E10" s="305">
        <f>SUM(E5:E9)</f>
        <v>218972330</v>
      </c>
      <c r="F10" s="305">
        <f>SUM(F5:F9)</f>
        <v>234543780</v>
      </c>
      <c r="G10" s="118">
        <f>F10-E10</f>
        <v>15571450</v>
      </c>
      <c r="H10" s="119">
        <f>G10/E10</f>
        <v>7.1111496142001143E-2</v>
      </c>
      <c r="I10" s="100"/>
      <c r="J10" s="100"/>
      <c r="K10" s="98"/>
    </row>
    <row r="11" spans="2:15" s="76" customFormat="1" ht="24.95" customHeight="1" x14ac:dyDescent="0.3">
      <c r="B11" s="167"/>
      <c r="C11" s="149" t="s">
        <v>191</v>
      </c>
      <c r="D11" s="125" t="s">
        <v>201</v>
      </c>
      <c r="E11" s="309">
        <v>2400000</v>
      </c>
      <c r="F11" s="307">
        <v>2400000</v>
      </c>
      <c r="G11" s="116">
        <f>F11-E11</f>
        <v>0</v>
      </c>
      <c r="H11" s="117">
        <f>G11/E11</f>
        <v>0</v>
      </c>
      <c r="I11" s="100"/>
      <c r="J11" s="100"/>
      <c r="K11" s="98"/>
    </row>
    <row r="12" spans="2:15" s="76" customFormat="1" ht="24.95" customHeight="1" x14ac:dyDescent="0.3">
      <c r="B12" s="167"/>
      <c r="C12" s="150"/>
      <c r="D12" s="125" t="s">
        <v>200</v>
      </c>
      <c r="E12" s="309">
        <v>700000</v>
      </c>
      <c r="F12" s="307">
        <v>980000</v>
      </c>
      <c r="G12" s="116">
        <f>F12-E12</f>
        <v>280000</v>
      </c>
      <c r="H12" s="117">
        <f>G12/E12</f>
        <v>0.4</v>
      </c>
      <c r="I12" s="100"/>
      <c r="J12" s="100"/>
      <c r="K12" s="98"/>
    </row>
    <row r="13" spans="2:15" s="76" customFormat="1" ht="24.95" customHeight="1" x14ac:dyDescent="0.3">
      <c r="B13" s="167"/>
      <c r="C13" s="157" t="s">
        <v>190</v>
      </c>
      <c r="D13" s="158"/>
      <c r="E13" s="305">
        <f>SUM(E11:E12)</f>
        <v>3100000</v>
      </c>
      <c r="F13" s="305">
        <f>SUM(F11:F12)</f>
        <v>3380000</v>
      </c>
      <c r="G13" s="118">
        <f>F13-E13</f>
        <v>280000</v>
      </c>
      <c r="H13" s="119">
        <f>G13/E13</f>
        <v>9.0322580645161285E-2</v>
      </c>
      <c r="I13" s="100"/>
      <c r="J13" s="98"/>
      <c r="K13" s="98"/>
    </row>
    <row r="14" spans="2:15" s="76" customFormat="1" ht="24.95" customHeight="1" x14ac:dyDescent="0.3">
      <c r="B14" s="167"/>
      <c r="C14" s="169" t="s">
        <v>210</v>
      </c>
      <c r="D14" s="125" t="s">
        <v>192</v>
      </c>
      <c r="E14" s="309">
        <v>670000</v>
      </c>
      <c r="F14" s="307">
        <v>800000</v>
      </c>
      <c r="G14" s="116">
        <f>F14-E14</f>
        <v>130000</v>
      </c>
      <c r="H14" s="117">
        <f>G14/E14</f>
        <v>0.19402985074626866</v>
      </c>
      <c r="I14" s="100"/>
      <c r="J14" s="98"/>
      <c r="K14" s="98"/>
    </row>
    <row r="15" spans="2:15" s="76" customFormat="1" ht="24.95" customHeight="1" x14ac:dyDescent="0.3">
      <c r="B15" s="167"/>
      <c r="C15" s="169"/>
      <c r="D15" s="125" t="s">
        <v>193</v>
      </c>
      <c r="E15" s="309">
        <v>20275190</v>
      </c>
      <c r="F15" s="307">
        <v>12648800</v>
      </c>
      <c r="G15" s="116">
        <f>F15-E15</f>
        <v>-7626390</v>
      </c>
      <c r="H15" s="117">
        <f>G15/E15</f>
        <v>-0.37614394735635032</v>
      </c>
      <c r="I15" s="98"/>
      <c r="J15" s="98"/>
      <c r="K15" s="100"/>
    </row>
    <row r="16" spans="2:15" s="76" customFormat="1" ht="24.95" customHeight="1" x14ac:dyDescent="0.3">
      <c r="B16" s="167"/>
      <c r="C16" s="169"/>
      <c r="D16" s="125" t="s">
        <v>209</v>
      </c>
      <c r="E16" s="309">
        <v>11890480</v>
      </c>
      <c r="F16" s="307">
        <v>13266000</v>
      </c>
      <c r="G16" s="116">
        <f>F16-E16</f>
        <v>1375520</v>
      </c>
      <c r="H16" s="117">
        <f>G16/E16</f>
        <v>0.1156824619359353</v>
      </c>
      <c r="I16" s="98"/>
      <c r="J16" s="98"/>
      <c r="K16" s="100"/>
    </row>
    <row r="17" spans="2:15" s="76" customFormat="1" ht="24.95" customHeight="1" x14ac:dyDescent="0.3">
      <c r="B17" s="167"/>
      <c r="C17" s="169"/>
      <c r="D17" s="107" t="s">
        <v>194</v>
      </c>
      <c r="E17" s="309">
        <v>2089300</v>
      </c>
      <c r="F17" s="308">
        <v>2478000</v>
      </c>
      <c r="G17" s="116">
        <f>F17-E17</f>
        <v>388700</v>
      </c>
      <c r="H17" s="117">
        <f>G17/E17</f>
        <v>0.18604317235437706</v>
      </c>
      <c r="I17" s="77"/>
      <c r="J17" s="77"/>
      <c r="K17" s="77"/>
    </row>
    <row r="18" spans="2:15" s="76" customFormat="1" ht="24.95" customHeight="1" x14ac:dyDescent="0.3">
      <c r="B18" s="168"/>
      <c r="C18" s="159" t="s">
        <v>190</v>
      </c>
      <c r="D18" s="159"/>
      <c r="E18" s="305">
        <f>SUM(E14:E17)</f>
        <v>34924970</v>
      </c>
      <c r="F18" s="305">
        <f>SUM(F14:F17)</f>
        <v>29192800</v>
      </c>
      <c r="G18" s="118">
        <f>F18-E18</f>
        <v>-5732170</v>
      </c>
      <c r="H18" s="119">
        <f>G18/E18</f>
        <v>-0.16412812953024727</v>
      </c>
      <c r="I18" s="77"/>
      <c r="J18" s="77"/>
      <c r="K18" s="77"/>
    </row>
    <row r="19" spans="2:15" ht="24.95" customHeight="1" x14ac:dyDescent="0.3">
      <c r="B19" s="151" t="s">
        <v>195</v>
      </c>
      <c r="C19" s="155" t="s">
        <v>203</v>
      </c>
      <c r="D19" s="107" t="s">
        <v>212</v>
      </c>
      <c r="E19" s="308">
        <v>3850460418</v>
      </c>
      <c r="F19" s="308">
        <v>4514362700</v>
      </c>
      <c r="G19" s="120">
        <f>F19-E19</f>
        <v>663902282</v>
      </c>
      <c r="H19" s="121">
        <f>G19/E19</f>
        <v>0.17242153143463373</v>
      </c>
      <c r="M19" s="1"/>
      <c r="N19" s="1"/>
      <c r="O19" s="1"/>
    </row>
    <row r="20" spans="2:15" ht="24.95" customHeight="1" x14ac:dyDescent="0.3">
      <c r="B20" s="152"/>
      <c r="C20" s="156"/>
      <c r="D20" s="125" t="s">
        <v>211</v>
      </c>
      <c r="E20" s="307">
        <v>631160000</v>
      </c>
      <c r="F20" s="307">
        <v>630700000</v>
      </c>
      <c r="G20" s="120">
        <f>F20-E20</f>
        <v>-460000</v>
      </c>
      <c r="H20" s="121">
        <f>G20/E20</f>
        <v>-7.2881678179859306E-4</v>
      </c>
      <c r="M20" s="1"/>
      <c r="N20" s="1"/>
      <c r="O20" s="1"/>
    </row>
    <row r="21" spans="2:15" ht="24.95" customHeight="1" x14ac:dyDescent="0.3">
      <c r="B21" s="152"/>
      <c r="C21" s="156"/>
      <c r="D21" s="125" t="s">
        <v>213</v>
      </c>
      <c r="E21" s="307">
        <v>233232620</v>
      </c>
      <c r="F21" s="307">
        <v>249188220</v>
      </c>
      <c r="G21" s="120">
        <f>F21-E21</f>
        <v>15955600</v>
      </c>
      <c r="H21" s="121">
        <f>G21/E21</f>
        <v>6.8410670857275452E-2</v>
      </c>
      <c r="M21" s="1"/>
      <c r="N21" s="1"/>
      <c r="O21" s="1"/>
    </row>
    <row r="22" spans="2:15" ht="24.95" customHeight="1" x14ac:dyDescent="0.3">
      <c r="B22" s="152"/>
      <c r="C22" s="159" t="s">
        <v>190</v>
      </c>
      <c r="D22" s="159"/>
      <c r="E22" s="305">
        <f>SUM(E19:E21)</f>
        <v>4714853038</v>
      </c>
      <c r="F22" s="305">
        <f>SUM(F19:F21)</f>
        <v>5394250920</v>
      </c>
      <c r="G22" s="118">
        <f>F22-E22</f>
        <v>679397882</v>
      </c>
      <c r="H22" s="119">
        <f>G22/E22</f>
        <v>0.14409736136509457</v>
      </c>
    </row>
    <row r="23" spans="2:15" ht="24.95" customHeight="1" x14ac:dyDescent="0.3">
      <c r="B23" s="161" t="s">
        <v>196</v>
      </c>
      <c r="C23" s="125" t="s">
        <v>52</v>
      </c>
      <c r="D23" s="125" t="s">
        <v>196</v>
      </c>
      <c r="E23" s="307">
        <v>0</v>
      </c>
      <c r="F23" s="307">
        <v>0</v>
      </c>
      <c r="G23" s="116">
        <f>F23-E23</f>
        <v>0</v>
      </c>
      <c r="H23" s="117" t="s">
        <v>214</v>
      </c>
    </row>
    <row r="24" spans="2:15" ht="24.95" customHeight="1" x14ac:dyDescent="0.3">
      <c r="B24" s="161"/>
      <c r="C24" s="159" t="s">
        <v>190</v>
      </c>
      <c r="D24" s="159"/>
      <c r="E24" s="305">
        <f>SUM(E23)</f>
        <v>0</v>
      </c>
      <c r="F24" s="305">
        <f>SUM(F23)</f>
        <v>0</v>
      </c>
      <c r="G24" s="118">
        <f>F24-E24</f>
        <v>0</v>
      </c>
      <c r="H24" s="119" t="s">
        <v>215</v>
      </c>
    </row>
    <row r="25" spans="2:15" ht="24.95" customHeight="1" x14ac:dyDescent="0.3">
      <c r="B25" s="160" t="s">
        <v>202</v>
      </c>
      <c r="C25" s="149" t="s">
        <v>197</v>
      </c>
      <c r="D25" s="107" t="s">
        <v>198</v>
      </c>
      <c r="E25" s="308">
        <v>0</v>
      </c>
      <c r="F25" s="308">
        <v>0</v>
      </c>
      <c r="G25" s="120">
        <f>F25-E25</f>
        <v>0</v>
      </c>
      <c r="H25" s="121">
        <v>0</v>
      </c>
    </row>
    <row r="26" spans="2:15" ht="24.95" customHeight="1" x14ac:dyDescent="0.3">
      <c r="B26" s="161"/>
      <c r="C26" s="163"/>
      <c r="D26" s="107" t="s">
        <v>199</v>
      </c>
      <c r="E26" s="309">
        <v>57727543</v>
      </c>
      <c r="F26" s="308">
        <v>85002000</v>
      </c>
      <c r="G26" s="120">
        <f>F26-E26</f>
        <v>27274457</v>
      </c>
      <c r="H26" s="121">
        <f>G26/E26</f>
        <v>0.47246869661506291</v>
      </c>
    </row>
    <row r="27" spans="2:15" ht="24.95" customHeight="1" thickBot="1" x14ac:dyDescent="0.35">
      <c r="B27" s="162"/>
      <c r="C27" s="164" t="s">
        <v>190</v>
      </c>
      <c r="D27" s="164"/>
      <c r="E27" s="306">
        <f>SUM(E25:E26)</f>
        <v>57727543</v>
      </c>
      <c r="F27" s="306">
        <f>SUM(F25:F26)</f>
        <v>85002000</v>
      </c>
      <c r="G27" s="122">
        <f>F27-E27</f>
        <v>27274457</v>
      </c>
      <c r="H27" s="123">
        <f>G27/E27</f>
        <v>0.47246869661506291</v>
      </c>
    </row>
  </sheetData>
  <mergeCells count="18">
    <mergeCell ref="C19:C21"/>
    <mergeCell ref="B19:B22"/>
    <mergeCell ref="C22:D22"/>
    <mergeCell ref="B1:H1"/>
    <mergeCell ref="G3:H3"/>
    <mergeCell ref="B4:D4"/>
    <mergeCell ref="C11:C12"/>
    <mergeCell ref="C18:D18"/>
    <mergeCell ref="B5:B18"/>
    <mergeCell ref="C10:D10"/>
    <mergeCell ref="C13:D13"/>
    <mergeCell ref="C14:C17"/>
    <mergeCell ref="C5:C9"/>
    <mergeCell ref="C24:D24"/>
    <mergeCell ref="B25:B27"/>
    <mergeCell ref="C25:C26"/>
    <mergeCell ref="C27:D27"/>
    <mergeCell ref="B23:B24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 x14ac:dyDescent="0.3"/>
  <cols>
    <col min="1" max="1" width="9" style="5"/>
    <col min="2" max="2" width="21.125" style="5" bestFit="1" customWidth="1"/>
    <col min="3" max="3" width="21.625" style="5" bestFit="1" customWidth="1"/>
    <col min="4" max="4" width="9" style="5"/>
    <col min="5" max="6" width="13.375" style="5" bestFit="1" customWidth="1"/>
    <col min="7" max="7" width="13.375" style="5" customWidth="1"/>
    <col min="8" max="8" width="11" style="5" bestFit="1" customWidth="1"/>
    <col min="9" max="9" width="13.375" style="5" bestFit="1" customWidth="1"/>
    <col min="10" max="10" width="12.125" style="5" bestFit="1" customWidth="1"/>
    <col min="11" max="11" width="13.625" style="5" bestFit="1" customWidth="1"/>
    <col min="12" max="12" width="11.75" style="5" bestFit="1" customWidth="1"/>
    <col min="13" max="16384" width="9" style="5"/>
  </cols>
  <sheetData>
    <row r="1" spans="1:9" x14ac:dyDescent="0.3">
      <c r="A1" s="213" t="s">
        <v>56</v>
      </c>
      <c r="B1" s="213"/>
      <c r="C1" s="213"/>
      <c r="D1" s="213"/>
      <c r="E1" s="213"/>
      <c r="F1" s="213"/>
      <c r="G1" s="213"/>
      <c r="H1" s="213"/>
      <c r="I1" s="213"/>
    </row>
    <row r="2" spans="1:9" x14ac:dyDescent="0.3">
      <c r="A2" s="213"/>
      <c r="B2" s="213"/>
      <c r="C2" s="213"/>
      <c r="D2" s="213"/>
      <c r="E2" s="213"/>
      <c r="F2" s="213"/>
      <c r="G2" s="213"/>
      <c r="H2" s="213"/>
      <c r="I2" s="213"/>
    </row>
    <row r="3" spans="1:9" ht="17.25" thickBot="1" x14ac:dyDescent="0.35">
      <c r="A3" s="67" t="s">
        <v>57</v>
      </c>
      <c r="B3" s="67"/>
      <c r="C3" s="67"/>
      <c r="D3" s="67"/>
      <c r="E3" s="67"/>
      <c r="F3" s="67"/>
      <c r="G3" s="67"/>
      <c r="H3" s="67"/>
      <c r="I3" s="68" t="s">
        <v>8</v>
      </c>
    </row>
    <row r="4" spans="1:9" x14ac:dyDescent="0.3">
      <c r="A4" s="214" t="s">
        <v>30</v>
      </c>
      <c r="B4" s="215"/>
      <c r="C4" s="216"/>
      <c r="D4" s="217" t="s">
        <v>35</v>
      </c>
      <c r="E4" s="219" t="s">
        <v>7</v>
      </c>
      <c r="F4" s="219" t="s">
        <v>10</v>
      </c>
      <c r="G4" s="219" t="s">
        <v>54</v>
      </c>
      <c r="H4" s="219" t="s">
        <v>26</v>
      </c>
      <c r="I4" s="221" t="s">
        <v>27</v>
      </c>
    </row>
    <row r="5" spans="1:9" ht="17.25" thickBot="1" x14ac:dyDescent="0.35">
      <c r="A5" s="71" t="s">
        <v>24</v>
      </c>
      <c r="B5" s="69" t="s">
        <v>20</v>
      </c>
      <c r="C5" s="70" t="s">
        <v>22</v>
      </c>
      <c r="D5" s="218"/>
      <c r="E5" s="220"/>
      <c r="F5" s="220"/>
      <c r="G5" s="220"/>
      <c r="H5" s="220"/>
      <c r="I5" s="222"/>
    </row>
    <row r="6" spans="1:9" x14ac:dyDescent="0.3">
      <c r="A6" s="223" t="s">
        <v>25</v>
      </c>
      <c r="B6" s="195" t="s">
        <v>113</v>
      </c>
      <c r="C6" s="211" t="s">
        <v>13</v>
      </c>
      <c r="D6" s="16" t="s">
        <v>29</v>
      </c>
      <c r="E6" s="17">
        <v>115830840</v>
      </c>
      <c r="F6" s="17">
        <v>0</v>
      </c>
      <c r="G6" s="17">
        <v>0</v>
      </c>
      <c r="H6" s="17">
        <v>0</v>
      </c>
      <c r="I6" s="34">
        <f>SUM(E6:H6)</f>
        <v>115830840</v>
      </c>
    </row>
    <row r="7" spans="1:9" x14ac:dyDescent="0.3">
      <c r="A7" s="223"/>
      <c r="B7" s="195"/>
      <c r="C7" s="211"/>
      <c r="D7" s="16" t="s">
        <v>28</v>
      </c>
      <c r="E7" s="17">
        <v>115471940</v>
      </c>
      <c r="F7" s="14">
        <v>0</v>
      </c>
      <c r="G7" s="14">
        <v>0</v>
      </c>
      <c r="H7" s="14">
        <v>0</v>
      </c>
      <c r="I7" s="15">
        <f t="shared" ref="I7:I14" si="0">SUM(E7:H7)</f>
        <v>115471940</v>
      </c>
    </row>
    <row r="8" spans="1:9" x14ac:dyDescent="0.3">
      <c r="A8" s="223"/>
      <c r="B8" s="196"/>
      <c r="C8" s="212"/>
      <c r="D8" s="16" t="s">
        <v>31</v>
      </c>
      <c r="E8" s="17">
        <f>E7-E6</f>
        <v>-358900</v>
      </c>
      <c r="F8" s="14">
        <v>0</v>
      </c>
      <c r="G8" s="14">
        <v>0</v>
      </c>
      <c r="H8" s="14">
        <v>0</v>
      </c>
      <c r="I8" s="15">
        <f t="shared" si="0"/>
        <v>-358900</v>
      </c>
    </row>
    <row r="9" spans="1:9" x14ac:dyDescent="0.3">
      <c r="A9" s="223"/>
      <c r="B9" s="180"/>
      <c r="C9" s="210" t="s">
        <v>16</v>
      </c>
      <c r="D9" s="16" t="s">
        <v>29</v>
      </c>
      <c r="E9" s="14">
        <v>10905350</v>
      </c>
      <c r="F9" s="14">
        <v>0</v>
      </c>
      <c r="G9" s="14">
        <v>0</v>
      </c>
      <c r="H9" s="14">
        <v>0</v>
      </c>
      <c r="I9" s="15">
        <f t="shared" si="0"/>
        <v>10905350</v>
      </c>
    </row>
    <row r="10" spans="1:9" x14ac:dyDescent="0.3">
      <c r="A10" s="223"/>
      <c r="B10" s="180"/>
      <c r="C10" s="208"/>
      <c r="D10" s="16" t="s">
        <v>28</v>
      </c>
      <c r="E10" s="14">
        <v>10905350</v>
      </c>
      <c r="F10" s="14">
        <v>0</v>
      </c>
      <c r="G10" s="14">
        <v>0</v>
      </c>
      <c r="H10" s="14">
        <v>0</v>
      </c>
      <c r="I10" s="15">
        <f>SUM(E10:H10)</f>
        <v>10905350</v>
      </c>
    </row>
    <row r="11" spans="1:9" x14ac:dyDescent="0.3">
      <c r="A11" s="223"/>
      <c r="B11" s="180"/>
      <c r="C11" s="209"/>
      <c r="D11" s="16" t="s">
        <v>31</v>
      </c>
      <c r="E11" s="17">
        <f>E10-E9</f>
        <v>0</v>
      </c>
      <c r="F11" s="14">
        <v>0</v>
      </c>
      <c r="G11" s="14">
        <v>0</v>
      </c>
      <c r="H11" s="14">
        <v>0</v>
      </c>
      <c r="I11" s="15">
        <f t="shared" si="0"/>
        <v>0</v>
      </c>
    </row>
    <row r="12" spans="1:9" x14ac:dyDescent="0.3">
      <c r="A12" s="223"/>
      <c r="B12" s="180"/>
      <c r="C12" s="210" t="s">
        <v>74</v>
      </c>
      <c r="D12" s="16" t="s">
        <v>29</v>
      </c>
      <c r="E12" s="14">
        <v>11957060</v>
      </c>
      <c r="F12" s="14">
        <v>0</v>
      </c>
      <c r="G12" s="14">
        <v>0</v>
      </c>
      <c r="H12" s="14">
        <v>0</v>
      </c>
      <c r="I12" s="15">
        <f t="shared" si="0"/>
        <v>11957060</v>
      </c>
    </row>
    <row r="13" spans="1:9" x14ac:dyDescent="0.3">
      <c r="A13" s="223"/>
      <c r="B13" s="180"/>
      <c r="C13" s="208"/>
      <c r="D13" s="16" t="s">
        <v>28</v>
      </c>
      <c r="E13" s="17">
        <v>9114050</v>
      </c>
      <c r="F13" s="14">
        <v>0</v>
      </c>
      <c r="G13" s="14">
        <v>0</v>
      </c>
      <c r="H13" s="14">
        <v>0</v>
      </c>
      <c r="I13" s="15">
        <f t="shared" si="0"/>
        <v>9114050</v>
      </c>
    </row>
    <row r="14" spans="1:9" x14ac:dyDescent="0.3">
      <c r="A14" s="223"/>
      <c r="B14" s="180"/>
      <c r="C14" s="209"/>
      <c r="D14" s="16" t="s">
        <v>31</v>
      </c>
      <c r="E14" s="17">
        <f>E13-E12</f>
        <v>-2843010</v>
      </c>
      <c r="F14" s="14">
        <v>0</v>
      </c>
      <c r="G14" s="14">
        <v>0</v>
      </c>
      <c r="H14" s="14">
        <v>0</v>
      </c>
      <c r="I14" s="15">
        <f t="shared" si="0"/>
        <v>-2843010</v>
      </c>
    </row>
    <row r="15" spans="1:9" x14ac:dyDescent="0.3">
      <c r="A15" s="223"/>
      <c r="B15" s="180"/>
      <c r="C15" s="173" t="s">
        <v>5</v>
      </c>
      <c r="D15" s="18" t="s">
        <v>29</v>
      </c>
      <c r="E15" s="19">
        <f>E6+E9+E12</f>
        <v>138693250</v>
      </c>
      <c r="F15" s="19">
        <v>0</v>
      </c>
      <c r="G15" s="19">
        <v>0</v>
      </c>
      <c r="H15" s="19">
        <v>0</v>
      </c>
      <c r="I15" s="20">
        <f t="shared" ref="I15:I38" si="1">SUM(E15:H15)</f>
        <v>138693250</v>
      </c>
    </row>
    <row r="16" spans="1:9" x14ac:dyDescent="0.3">
      <c r="A16" s="223"/>
      <c r="B16" s="180"/>
      <c r="C16" s="174"/>
      <c r="D16" s="18" t="s">
        <v>28</v>
      </c>
      <c r="E16" s="19">
        <f>E7+E10+E13</f>
        <v>135491340</v>
      </c>
      <c r="F16" s="19">
        <v>0</v>
      </c>
      <c r="G16" s="19">
        <v>0</v>
      </c>
      <c r="H16" s="19">
        <v>0</v>
      </c>
      <c r="I16" s="20">
        <f t="shared" si="1"/>
        <v>135491340</v>
      </c>
    </row>
    <row r="17" spans="1:9" x14ac:dyDescent="0.3">
      <c r="A17" s="223"/>
      <c r="B17" s="180"/>
      <c r="C17" s="175"/>
      <c r="D17" s="18" t="s">
        <v>31</v>
      </c>
      <c r="E17" s="19">
        <f>E8+E11+E14</f>
        <v>-3201910</v>
      </c>
      <c r="F17" s="19">
        <v>0</v>
      </c>
      <c r="G17" s="19">
        <v>0</v>
      </c>
      <c r="H17" s="19">
        <v>0</v>
      </c>
      <c r="I17" s="20">
        <f t="shared" si="1"/>
        <v>-3201910</v>
      </c>
    </row>
    <row r="18" spans="1:9" x14ac:dyDescent="0.3">
      <c r="A18" s="223"/>
      <c r="B18" s="194" t="s">
        <v>114</v>
      </c>
      <c r="C18" s="243" t="s">
        <v>13</v>
      </c>
      <c r="D18" s="13" t="s">
        <v>29</v>
      </c>
      <c r="E18" s="14">
        <v>108054000</v>
      </c>
      <c r="F18" s="14">
        <v>0</v>
      </c>
      <c r="G18" s="14">
        <v>0</v>
      </c>
      <c r="H18" s="21">
        <v>0</v>
      </c>
      <c r="I18" s="15">
        <f t="shared" si="1"/>
        <v>108054000</v>
      </c>
    </row>
    <row r="19" spans="1:9" x14ac:dyDescent="0.3">
      <c r="A19" s="223"/>
      <c r="B19" s="195"/>
      <c r="C19" s="211"/>
      <c r="D19" s="16" t="s">
        <v>28</v>
      </c>
      <c r="E19" s="17">
        <v>107972730</v>
      </c>
      <c r="F19" s="14">
        <v>0</v>
      </c>
      <c r="G19" s="14">
        <v>0</v>
      </c>
      <c r="H19" s="21">
        <v>0</v>
      </c>
      <c r="I19" s="15">
        <f t="shared" si="1"/>
        <v>107972730</v>
      </c>
    </row>
    <row r="20" spans="1:9" x14ac:dyDescent="0.3">
      <c r="A20" s="223"/>
      <c r="B20" s="196"/>
      <c r="C20" s="212"/>
      <c r="D20" s="16" t="s">
        <v>31</v>
      </c>
      <c r="E20" s="17">
        <f>E19-E18</f>
        <v>-81270</v>
      </c>
      <c r="F20" s="14">
        <v>0</v>
      </c>
      <c r="G20" s="14">
        <v>0</v>
      </c>
      <c r="H20" s="21">
        <v>0</v>
      </c>
      <c r="I20" s="15">
        <f t="shared" si="1"/>
        <v>-81270</v>
      </c>
    </row>
    <row r="21" spans="1:9" x14ac:dyDescent="0.3">
      <c r="A21" s="223"/>
      <c r="B21" s="244"/>
      <c r="C21" s="210" t="s">
        <v>16</v>
      </c>
      <c r="D21" s="16" t="s">
        <v>29</v>
      </c>
      <c r="E21" s="14">
        <v>11410560</v>
      </c>
      <c r="F21" s="14">
        <v>0</v>
      </c>
      <c r="G21" s="14">
        <v>0</v>
      </c>
      <c r="H21" s="21">
        <v>0</v>
      </c>
      <c r="I21" s="15">
        <f t="shared" si="1"/>
        <v>11410560</v>
      </c>
    </row>
    <row r="22" spans="1:9" x14ac:dyDescent="0.3">
      <c r="A22" s="223"/>
      <c r="B22" s="245"/>
      <c r="C22" s="208"/>
      <c r="D22" s="16" t="s">
        <v>28</v>
      </c>
      <c r="E22" s="14">
        <v>11410560</v>
      </c>
      <c r="F22" s="14">
        <v>0</v>
      </c>
      <c r="G22" s="14">
        <v>0</v>
      </c>
      <c r="H22" s="21">
        <v>0</v>
      </c>
      <c r="I22" s="15">
        <f t="shared" si="1"/>
        <v>11410560</v>
      </c>
    </row>
    <row r="23" spans="1:9" x14ac:dyDescent="0.3">
      <c r="A23" s="223"/>
      <c r="B23" s="245"/>
      <c r="C23" s="209"/>
      <c r="D23" s="16" t="s">
        <v>31</v>
      </c>
      <c r="E23" s="17">
        <f>E22-E21</f>
        <v>0</v>
      </c>
      <c r="F23" s="14">
        <v>0</v>
      </c>
      <c r="G23" s="14">
        <v>0</v>
      </c>
      <c r="H23" s="21">
        <v>0</v>
      </c>
      <c r="I23" s="15">
        <f t="shared" si="1"/>
        <v>0</v>
      </c>
    </row>
    <row r="24" spans="1:9" x14ac:dyDescent="0.3">
      <c r="A24" s="223"/>
      <c r="B24" s="245"/>
      <c r="C24" s="210" t="s">
        <v>74</v>
      </c>
      <c r="D24" s="16" t="s">
        <v>29</v>
      </c>
      <c r="E24" s="14">
        <v>11115440</v>
      </c>
      <c r="F24" s="14">
        <v>0</v>
      </c>
      <c r="G24" s="14">
        <v>0</v>
      </c>
      <c r="H24" s="21">
        <v>0</v>
      </c>
      <c r="I24" s="15">
        <f t="shared" si="1"/>
        <v>11115440</v>
      </c>
    </row>
    <row r="25" spans="1:9" x14ac:dyDescent="0.3">
      <c r="A25" s="223"/>
      <c r="B25" s="245"/>
      <c r="C25" s="208"/>
      <c r="D25" s="16" t="s">
        <v>28</v>
      </c>
      <c r="E25" s="17">
        <v>10094820</v>
      </c>
      <c r="F25" s="14">
        <v>0</v>
      </c>
      <c r="G25" s="14">
        <v>0</v>
      </c>
      <c r="H25" s="21">
        <v>0</v>
      </c>
      <c r="I25" s="15">
        <f t="shared" si="1"/>
        <v>10094820</v>
      </c>
    </row>
    <row r="26" spans="1:9" x14ac:dyDescent="0.3">
      <c r="A26" s="223"/>
      <c r="B26" s="245"/>
      <c r="C26" s="209"/>
      <c r="D26" s="16" t="s">
        <v>31</v>
      </c>
      <c r="E26" s="17">
        <f>E25-E24</f>
        <v>-1020620</v>
      </c>
      <c r="F26" s="14">
        <v>0</v>
      </c>
      <c r="G26" s="14">
        <v>0</v>
      </c>
      <c r="H26" s="21">
        <v>0</v>
      </c>
      <c r="I26" s="15">
        <f t="shared" si="1"/>
        <v>-1020620</v>
      </c>
    </row>
    <row r="27" spans="1:9" x14ac:dyDescent="0.3">
      <c r="A27" s="223"/>
      <c r="B27" s="245"/>
      <c r="C27" s="173" t="s">
        <v>5</v>
      </c>
      <c r="D27" s="18" t="s">
        <v>29</v>
      </c>
      <c r="E27" s="19">
        <f>E18+E21+E24</f>
        <v>130580000</v>
      </c>
      <c r="F27" s="19">
        <v>0</v>
      </c>
      <c r="G27" s="19">
        <v>0</v>
      </c>
      <c r="H27" s="19">
        <v>0</v>
      </c>
      <c r="I27" s="20">
        <f t="shared" si="1"/>
        <v>130580000</v>
      </c>
    </row>
    <row r="28" spans="1:9" x14ac:dyDescent="0.3">
      <c r="A28" s="223"/>
      <c r="B28" s="245"/>
      <c r="C28" s="174"/>
      <c r="D28" s="18" t="s">
        <v>28</v>
      </c>
      <c r="E28" s="19">
        <f>E19+E22+E25</f>
        <v>129478110</v>
      </c>
      <c r="F28" s="19">
        <v>0</v>
      </c>
      <c r="G28" s="19">
        <v>0</v>
      </c>
      <c r="H28" s="19">
        <v>0</v>
      </c>
      <c r="I28" s="20">
        <f t="shared" si="1"/>
        <v>129478110</v>
      </c>
    </row>
    <row r="29" spans="1:9" x14ac:dyDescent="0.3">
      <c r="A29" s="223"/>
      <c r="B29" s="246"/>
      <c r="C29" s="247"/>
      <c r="D29" s="18" t="s">
        <v>139</v>
      </c>
      <c r="E29" s="19">
        <f>E20+E23+E26</f>
        <v>-1101890</v>
      </c>
      <c r="F29" s="19">
        <v>0</v>
      </c>
      <c r="G29" s="19">
        <v>0</v>
      </c>
      <c r="H29" s="19">
        <v>0</v>
      </c>
      <c r="I29" s="20">
        <f t="shared" si="1"/>
        <v>-1101890</v>
      </c>
    </row>
    <row r="30" spans="1:9" x14ac:dyDescent="0.3">
      <c r="A30" s="223"/>
      <c r="B30" s="238" t="s">
        <v>115</v>
      </c>
      <c r="C30" s="241" t="s">
        <v>13</v>
      </c>
      <c r="D30" s="13" t="s">
        <v>29</v>
      </c>
      <c r="E30" s="14">
        <v>20290350</v>
      </c>
      <c r="F30" s="14">
        <v>0</v>
      </c>
      <c r="G30" s="14">
        <v>0</v>
      </c>
      <c r="H30" s="21">
        <v>0</v>
      </c>
      <c r="I30" s="15">
        <f t="shared" si="1"/>
        <v>20290350</v>
      </c>
    </row>
    <row r="31" spans="1:9" x14ac:dyDescent="0.3">
      <c r="A31" s="223"/>
      <c r="B31" s="239"/>
      <c r="C31" s="211"/>
      <c r="D31" s="16" t="s">
        <v>28</v>
      </c>
      <c r="E31" s="17">
        <v>20094215</v>
      </c>
      <c r="F31" s="14">
        <v>0</v>
      </c>
      <c r="G31" s="14">
        <v>0</v>
      </c>
      <c r="H31" s="21">
        <v>0</v>
      </c>
      <c r="I31" s="15">
        <f t="shared" si="1"/>
        <v>20094215</v>
      </c>
    </row>
    <row r="32" spans="1:9" x14ac:dyDescent="0.3">
      <c r="A32" s="223"/>
      <c r="B32" s="240"/>
      <c r="C32" s="242"/>
      <c r="D32" s="16" t="s">
        <v>31</v>
      </c>
      <c r="E32" s="17">
        <f>E31-E30</f>
        <v>-196135</v>
      </c>
      <c r="F32" s="14">
        <v>0</v>
      </c>
      <c r="G32" s="14">
        <v>0</v>
      </c>
      <c r="H32" s="21">
        <v>0</v>
      </c>
      <c r="I32" s="15">
        <f t="shared" si="1"/>
        <v>-196135</v>
      </c>
    </row>
    <row r="33" spans="1:9" x14ac:dyDescent="0.3">
      <c r="A33" s="223"/>
      <c r="B33" s="180"/>
      <c r="C33" s="208" t="s">
        <v>16</v>
      </c>
      <c r="D33" s="16" t="s">
        <v>29</v>
      </c>
      <c r="E33" s="14">
        <v>1914260</v>
      </c>
      <c r="F33" s="14">
        <v>0</v>
      </c>
      <c r="G33" s="14">
        <v>0</v>
      </c>
      <c r="H33" s="21">
        <v>0</v>
      </c>
      <c r="I33" s="15">
        <f t="shared" si="1"/>
        <v>1914260</v>
      </c>
    </row>
    <row r="34" spans="1:9" x14ac:dyDescent="0.3">
      <c r="A34" s="223"/>
      <c r="B34" s="180"/>
      <c r="C34" s="208"/>
      <c r="D34" s="16" t="s">
        <v>28</v>
      </c>
      <c r="E34" s="14">
        <v>1914260</v>
      </c>
      <c r="F34" s="14">
        <v>0</v>
      </c>
      <c r="G34" s="14">
        <v>0</v>
      </c>
      <c r="H34" s="21">
        <v>0</v>
      </c>
      <c r="I34" s="15">
        <f t="shared" si="1"/>
        <v>1914260</v>
      </c>
    </row>
    <row r="35" spans="1:9" x14ac:dyDescent="0.3">
      <c r="A35" s="223"/>
      <c r="B35" s="180"/>
      <c r="C35" s="209"/>
      <c r="D35" s="16" t="s">
        <v>31</v>
      </c>
      <c r="E35" s="17">
        <f>E34-E33</f>
        <v>0</v>
      </c>
      <c r="F35" s="14">
        <v>0</v>
      </c>
      <c r="G35" s="14">
        <v>0</v>
      </c>
      <c r="H35" s="21">
        <v>0</v>
      </c>
      <c r="I35" s="15">
        <f t="shared" si="1"/>
        <v>0</v>
      </c>
    </row>
    <row r="36" spans="1:9" x14ac:dyDescent="0.3">
      <c r="A36" s="223"/>
      <c r="B36" s="180"/>
      <c r="C36" s="210" t="s">
        <v>74</v>
      </c>
      <c r="D36" s="16" t="s">
        <v>29</v>
      </c>
      <c r="E36" s="14">
        <v>2685190</v>
      </c>
      <c r="F36" s="14">
        <v>0</v>
      </c>
      <c r="G36" s="14">
        <v>0</v>
      </c>
      <c r="H36" s="21">
        <v>0</v>
      </c>
      <c r="I36" s="15">
        <f t="shared" si="1"/>
        <v>2685190</v>
      </c>
    </row>
    <row r="37" spans="1:9" x14ac:dyDescent="0.3">
      <c r="A37" s="223"/>
      <c r="B37" s="180"/>
      <c r="C37" s="208"/>
      <c r="D37" s="16" t="s">
        <v>28</v>
      </c>
      <c r="E37" s="17">
        <v>1999410</v>
      </c>
      <c r="F37" s="14">
        <v>0</v>
      </c>
      <c r="G37" s="14">
        <v>0</v>
      </c>
      <c r="H37" s="21">
        <v>0</v>
      </c>
      <c r="I37" s="15">
        <f t="shared" si="1"/>
        <v>1999410</v>
      </c>
    </row>
    <row r="38" spans="1:9" x14ac:dyDescent="0.3">
      <c r="A38" s="223"/>
      <c r="B38" s="180"/>
      <c r="C38" s="209"/>
      <c r="D38" s="16" t="s">
        <v>31</v>
      </c>
      <c r="E38" s="17">
        <f>E37-E36</f>
        <v>-685780</v>
      </c>
      <c r="F38" s="14">
        <v>0</v>
      </c>
      <c r="G38" s="14">
        <v>0</v>
      </c>
      <c r="H38" s="21">
        <v>0</v>
      </c>
      <c r="I38" s="15">
        <f t="shared" si="1"/>
        <v>-685780</v>
      </c>
    </row>
    <row r="39" spans="1:9" x14ac:dyDescent="0.3">
      <c r="A39" s="223"/>
      <c r="B39" s="180"/>
      <c r="C39" s="173" t="s">
        <v>5</v>
      </c>
      <c r="D39" s="18" t="s">
        <v>29</v>
      </c>
      <c r="E39" s="19">
        <f>E30+E33+E36</f>
        <v>24889800</v>
      </c>
      <c r="F39" s="19">
        <v>0</v>
      </c>
      <c r="G39" s="19">
        <v>0</v>
      </c>
      <c r="H39" s="19">
        <v>0</v>
      </c>
      <c r="I39" s="20">
        <f>I30+I33+I36</f>
        <v>24889800</v>
      </c>
    </row>
    <row r="40" spans="1:9" x14ac:dyDescent="0.3">
      <c r="A40" s="223"/>
      <c r="B40" s="180"/>
      <c r="C40" s="174"/>
      <c r="D40" s="18" t="s">
        <v>28</v>
      </c>
      <c r="E40" s="19">
        <f>E31+E34+E37</f>
        <v>24007885</v>
      </c>
      <c r="F40" s="19">
        <v>0</v>
      </c>
      <c r="G40" s="19">
        <v>0</v>
      </c>
      <c r="H40" s="19">
        <v>0</v>
      </c>
      <c r="I40" s="20">
        <f>I31+I34+I37</f>
        <v>24007885</v>
      </c>
    </row>
    <row r="41" spans="1:9" x14ac:dyDescent="0.3">
      <c r="A41" s="223"/>
      <c r="B41" s="180"/>
      <c r="C41" s="175"/>
      <c r="D41" s="18" t="s">
        <v>31</v>
      </c>
      <c r="E41" s="19">
        <f>E32+E35+E38</f>
        <v>-881915</v>
      </c>
      <c r="F41" s="19">
        <v>0</v>
      </c>
      <c r="G41" s="19">
        <v>0</v>
      </c>
      <c r="H41" s="19">
        <v>0</v>
      </c>
      <c r="I41" s="20">
        <f>I32+I35+I38</f>
        <v>-881915</v>
      </c>
    </row>
    <row r="42" spans="1:9" x14ac:dyDescent="0.3">
      <c r="A42" s="223"/>
      <c r="B42" s="194" t="s">
        <v>116</v>
      </c>
      <c r="C42" s="243" t="s">
        <v>13</v>
      </c>
      <c r="D42" s="13" t="s">
        <v>29</v>
      </c>
      <c r="E42" s="14">
        <v>20496000</v>
      </c>
      <c r="F42" s="14">
        <v>0</v>
      </c>
      <c r="G42" s="14">
        <v>0</v>
      </c>
      <c r="H42" s="14">
        <v>0</v>
      </c>
      <c r="I42" s="15">
        <f>SUM(E42:H42)</f>
        <v>20496000</v>
      </c>
    </row>
    <row r="43" spans="1:9" x14ac:dyDescent="0.3">
      <c r="A43" s="223"/>
      <c r="B43" s="195"/>
      <c r="C43" s="211"/>
      <c r="D43" s="16" t="s">
        <v>28</v>
      </c>
      <c r="E43" s="17">
        <v>20430620</v>
      </c>
      <c r="F43" s="14">
        <v>0</v>
      </c>
      <c r="G43" s="14">
        <v>0</v>
      </c>
      <c r="H43" s="14">
        <v>0</v>
      </c>
      <c r="I43" s="15">
        <f t="shared" ref="I43:I50" si="2">SUM(E43:H43)</f>
        <v>20430620</v>
      </c>
    </row>
    <row r="44" spans="1:9" x14ac:dyDescent="0.3">
      <c r="A44" s="223"/>
      <c r="B44" s="196"/>
      <c r="C44" s="212"/>
      <c r="D44" s="16" t="s">
        <v>31</v>
      </c>
      <c r="E44" s="17">
        <f>E43-E42</f>
        <v>-65380</v>
      </c>
      <c r="F44" s="14">
        <v>0</v>
      </c>
      <c r="G44" s="14">
        <v>0</v>
      </c>
      <c r="H44" s="14">
        <v>0</v>
      </c>
      <c r="I44" s="15">
        <f t="shared" si="2"/>
        <v>-65380</v>
      </c>
    </row>
    <row r="45" spans="1:9" x14ac:dyDescent="0.3">
      <c r="A45" s="223"/>
      <c r="B45" s="180"/>
      <c r="C45" s="210" t="s">
        <v>16</v>
      </c>
      <c r="D45" s="16" t="s">
        <v>29</v>
      </c>
      <c r="E45" s="14">
        <v>1958000</v>
      </c>
      <c r="F45" s="14">
        <v>0</v>
      </c>
      <c r="G45" s="14">
        <v>0</v>
      </c>
      <c r="H45" s="14">
        <v>0</v>
      </c>
      <c r="I45" s="15">
        <f t="shared" si="2"/>
        <v>1958000</v>
      </c>
    </row>
    <row r="46" spans="1:9" x14ac:dyDescent="0.3">
      <c r="A46" s="223"/>
      <c r="B46" s="180"/>
      <c r="C46" s="208"/>
      <c r="D46" s="16" t="s">
        <v>28</v>
      </c>
      <c r="E46" s="14">
        <v>1958000</v>
      </c>
      <c r="F46" s="14">
        <v>0</v>
      </c>
      <c r="G46" s="14">
        <v>0</v>
      </c>
      <c r="H46" s="14">
        <v>0</v>
      </c>
      <c r="I46" s="15">
        <f t="shared" si="2"/>
        <v>1958000</v>
      </c>
    </row>
    <row r="47" spans="1:9" x14ac:dyDescent="0.3">
      <c r="A47" s="223"/>
      <c r="B47" s="180"/>
      <c r="C47" s="209"/>
      <c r="D47" s="16" t="s">
        <v>31</v>
      </c>
      <c r="E47" s="17">
        <f>E46-E45</f>
        <v>0</v>
      </c>
      <c r="F47" s="14">
        <v>0</v>
      </c>
      <c r="G47" s="14">
        <v>0</v>
      </c>
      <c r="H47" s="14">
        <v>0</v>
      </c>
      <c r="I47" s="15">
        <f t="shared" si="2"/>
        <v>0</v>
      </c>
    </row>
    <row r="48" spans="1:9" x14ac:dyDescent="0.3">
      <c r="A48" s="223"/>
      <c r="B48" s="180"/>
      <c r="C48" s="210" t="s">
        <v>17</v>
      </c>
      <c r="D48" s="16" t="s">
        <v>29</v>
      </c>
      <c r="E48" s="14">
        <v>2614000</v>
      </c>
      <c r="F48" s="14">
        <v>0</v>
      </c>
      <c r="G48" s="14">
        <v>0</v>
      </c>
      <c r="H48" s="14">
        <v>0</v>
      </c>
      <c r="I48" s="15">
        <f t="shared" si="2"/>
        <v>2614000</v>
      </c>
    </row>
    <row r="49" spans="1:9" x14ac:dyDescent="0.3">
      <c r="A49" s="223"/>
      <c r="B49" s="180"/>
      <c r="C49" s="208"/>
      <c r="D49" s="16" t="s">
        <v>28</v>
      </c>
      <c r="E49" s="17">
        <v>2288410</v>
      </c>
      <c r="F49" s="14">
        <v>0</v>
      </c>
      <c r="G49" s="14">
        <v>0</v>
      </c>
      <c r="H49" s="14">
        <v>0</v>
      </c>
      <c r="I49" s="15">
        <f t="shared" si="2"/>
        <v>2288410</v>
      </c>
    </row>
    <row r="50" spans="1:9" x14ac:dyDescent="0.3">
      <c r="A50" s="223"/>
      <c r="B50" s="180"/>
      <c r="C50" s="209"/>
      <c r="D50" s="16" t="s">
        <v>31</v>
      </c>
      <c r="E50" s="17">
        <f>E49-E48</f>
        <v>-325590</v>
      </c>
      <c r="F50" s="14">
        <v>0</v>
      </c>
      <c r="G50" s="14">
        <v>0</v>
      </c>
      <c r="H50" s="14">
        <v>0</v>
      </c>
      <c r="I50" s="15">
        <f t="shared" si="2"/>
        <v>-325590</v>
      </c>
    </row>
    <row r="51" spans="1:9" x14ac:dyDescent="0.3">
      <c r="A51" s="223"/>
      <c r="B51" s="180"/>
      <c r="C51" s="173" t="s">
        <v>5</v>
      </c>
      <c r="D51" s="18" t="s">
        <v>29</v>
      </c>
      <c r="E51" s="19">
        <f>E48+E45+E42</f>
        <v>25068000</v>
      </c>
      <c r="F51" s="19">
        <v>0</v>
      </c>
      <c r="G51" s="19">
        <v>0</v>
      </c>
      <c r="H51" s="19">
        <v>0</v>
      </c>
      <c r="I51" s="20">
        <f>SUM(E51:H51)</f>
        <v>25068000</v>
      </c>
    </row>
    <row r="52" spans="1:9" x14ac:dyDescent="0.3">
      <c r="A52" s="223"/>
      <c r="B52" s="180"/>
      <c r="C52" s="174"/>
      <c r="D52" s="18" t="s">
        <v>28</v>
      </c>
      <c r="E52" s="19">
        <f>E49+E46+E43</f>
        <v>24677030</v>
      </c>
      <c r="F52" s="19">
        <v>0</v>
      </c>
      <c r="G52" s="19">
        <v>0</v>
      </c>
      <c r="H52" s="19">
        <v>0</v>
      </c>
      <c r="I52" s="20">
        <f>SUM(E52:H52)</f>
        <v>24677030</v>
      </c>
    </row>
    <row r="53" spans="1:9" x14ac:dyDescent="0.3">
      <c r="A53" s="223"/>
      <c r="B53" s="180"/>
      <c r="C53" s="175"/>
      <c r="D53" s="18" t="s">
        <v>31</v>
      </c>
      <c r="E53" s="19">
        <f>E50+E47+E44</f>
        <v>-390970</v>
      </c>
      <c r="F53" s="19">
        <v>0</v>
      </c>
      <c r="G53" s="19">
        <v>0</v>
      </c>
      <c r="H53" s="19">
        <v>0</v>
      </c>
      <c r="I53" s="20">
        <f>SUM(E53:H53)</f>
        <v>-390970</v>
      </c>
    </row>
    <row r="54" spans="1:9" x14ac:dyDescent="0.3">
      <c r="A54" s="223"/>
      <c r="B54" s="194" t="s">
        <v>119</v>
      </c>
      <c r="C54" s="243" t="s">
        <v>13</v>
      </c>
      <c r="D54" s="13" t="s">
        <v>29</v>
      </c>
      <c r="E54" s="14">
        <v>13260000</v>
      </c>
      <c r="F54" s="14">
        <v>0</v>
      </c>
      <c r="G54" s="14">
        <v>0</v>
      </c>
      <c r="H54" s="14">
        <v>0</v>
      </c>
      <c r="I54" s="15">
        <f>SUM(E54:H54)</f>
        <v>13260000</v>
      </c>
    </row>
    <row r="55" spans="1:9" x14ac:dyDescent="0.3">
      <c r="A55" s="223"/>
      <c r="B55" s="195"/>
      <c r="C55" s="211"/>
      <c r="D55" s="16" t="s">
        <v>28</v>
      </c>
      <c r="E55" s="17">
        <v>12465220</v>
      </c>
      <c r="F55" s="14">
        <v>0</v>
      </c>
      <c r="G55" s="14">
        <v>0</v>
      </c>
      <c r="H55" s="14">
        <v>0</v>
      </c>
      <c r="I55" s="15">
        <f t="shared" ref="I55:I62" si="3">SUM(E55:H55)</f>
        <v>12465220</v>
      </c>
    </row>
    <row r="56" spans="1:9" x14ac:dyDescent="0.3">
      <c r="A56" s="223"/>
      <c r="B56" s="196"/>
      <c r="C56" s="212"/>
      <c r="D56" s="16" t="s">
        <v>31</v>
      </c>
      <c r="E56" s="17">
        <f>E55-E54</f>
        <v>-794780</v>
      </c>
      <c r="F56" s="14">
        <v>0</v>
      </c>
      <c r="G56" s="14">
        <v>0</v>
      </c>
      <c r="H56" s="14">
        <v>0</v>
      </c>
      <c r="I56" s="15">
        <f t="shared" si="3"/>
        <v>-794780</v>
      </c>
    </row>
    <row r="57" spans="1:9" x14ac:dyDescent="0.3">
      <c r="A57" s="223"/>
      <c r="B57" s="180"/>
      <c r="C57" s="210" t="s">
        <v>16</v>
      </c>
      <c r="D57" s="16" t="s">
        <v>29</v>
      </c>
      <c r="E57" s="17">
        <v>1308000</v>
      </c>
      <c r="F57" s="14">
        <v>0</v>
      </c>
      <c r="G57" s="14">
        <v>0</v>
      </c>
      <c r="H57" s="14">
        <v>0</v>
      </c>
      <c r="I57" s="15">
        <f t="shared" si="3"/>
        <v>1308000</v>
      </c>
    </row>
    <row r="58" spans="1:9" x14ac:dyDescent="0.3">
      <c r="A58" s="223"/>
      <c r="B58" s="180"/>
      <c r="C58" s="208"/>
      <c r="D58" s="16" t="s">
        <v>28</v>
      </c>
      <c r="E58" s="17">
        <v>294660</v>
      </c>
      <c r="F58" s="14">
        <v>0</v>
      </c>
      <c r="G58" s="14">
        <v>0</v>
      </c>
      <c r="H58" s="14">
        <v>0</v>
      </c>
      <c r="I58" s="15">
        <f t="shared" si="3"/>
        <v>294660</v>
      </c>
    </row>
    <row r="59" spans="1:9" x14ac:dyDescent="0.3">
      <c r="A59" s="223"/>
      <c r="B59" s="180"/>
      <c r="C59" s="209"/>
      <c r="D59" s="16" t="s">
        <v>31</v>
      </c>
      <c r="E59" s="17">
        <f>E58-E57</f>
        <v>-1013340</v>
      </c>
      <c r="F59" s="14">
        <v>0</v>
      </c>
      <c r="G59" s="14">
        <v>0</v>
      </c>
      <c r="H59" s="14">
        <v>0</v>
      </c>
      <c r="I59" s="15">
        <f t="shared" si="3"/>
        <v>-1013340</v>
      </c>
    </row>
    <row r="60" spans="1:9" x14ac:dyDescent="0.3">
      <c r="A60" s="223"/>
      <c r="B60" s="180"/>
      <c r="C60" s="210" t="s">
        <v>17</v>
      </c>
      <c r="D60" s="16" t="s">
        <v>29</v>
      </c>
      <c r="E60" s="17">
        <v>1907200</v>
      </c>
      <c r="F60" s="14">
        <v>0</v>
      </c>
      <c r="G60" s="14">
        <v>0</v>
      </c>
      <c r="H60" s="14">
        <v>0</v>
      </c>
      <c r="I60" s="15">
        <f t="shared" si="3"/>
        <v>1907200</v>
      </c>
    </row>
    <row r="61" spans="1:9" x14ac:dyDescent="0.3">
      <c r="A61" s="223"/>
      <c r="B61" s="180"/>
      <c r="C61" s="208"/>
      <c r="D61" s="16" t="s">
        <v>28</v>
      </c>
      <c r="E61" s="17">
        <v>1492270</v>
      </c>
      <c r="F61" s="17">
        <v>0</v>
      </c>
      <c r="G61" s="17">
        <v>0</v>
      </c>
      <c r="H61" s="17">
        <v>0</v>
      </c>
      <c r="I61" s="15">
        <f t="shared" si="3"/>
        <v>1492270</v>
      </c>
    </row>
    <row r="62" spans="1:9" x14ac:dyDescent="0.3">
      <c r="A62" s="223"/>
      <c r="B62" s="180"/>
      <c r="C62" s="209"/>
      <c r="D62" s="16" t="s">
        <v>31</v>
      </c>
      <c r="E62" s="17">
        <f>E61-E60</f>
        <v>-414930</v>
      </c>
      <c r="F62" s="17">
        <v>0</v>
      </c>
      <c r="G62" s="17">
        <v>0</v>
      </c>
      <c r="H62" s="17">
        <v>0</v>
      </c>
      <c r="I62" s="15">
        <f t="shared" si="3"/>
        <v>-414930</v>
      </c>
    </row>
    <row r="63" spans="1:9" x14ac:dyDescent="0.3">
      <c r="A63" s="223"/>
      <c r="B63" s="180"/>
      <c r="C63" s="173" t="s">
        <v>5</v>
      </c>
      <c r="D63" s="18" t="s">
        <v>29</v>
      </c>
      <c r="E63" s="19">
        <f>E60+E57+E54</f>
        <v>16475200</v>
      </c>
      <c r="F63" s="19">
        <v>0</v>
      </c>
      <c r="G63" s="19">
        <v>0</v>
      </c>
      <c r="H63" s="19">
        <v>0</v>
      </c>
      <c r="I63" s="20">
        <f>SUM(E63:H63)</f>
        <v>16475200</v>
      </c>
    </row>
    <row r="64" spans="1:9" x14ac:dyDescent="0.3">
      <c r="A64" s="223"/>
      <c r="B64" s="180"/>
      <c r="C64" s="174"/>
      <c r="D64" s="18" t="s">
        <v>28</v>
      </c>
      <c r="E64" s="19">
        <f>E61+E58+E55</f>
        <v>14252150</v>
      </c>
      <c r="F64" s="19">
        <v>0</v>
      </c>
      <c r="G64" s="19">
        <v>0</v>
      </c>
      <c r="H64" s="19">
        <v>0</v>
      </c>
      <c r="I64" s="20">
        <f>SUM(E64:H64)</f>
        <v>14252150</v>
      </c>
    </row>
    <row r="65" spans="1:9" x14ac:dyDescent="0.3">
      <c r="A65" s="223"/>
      <c r="B65" s="180"/>
      <c r="C65" s="175"/>
      <c r="D65" s="18" t="s">
        <v>31</v>
      </c>
      <c r="E65" s="19">
        <f>E62+E59+E56</f>
        <v>-2223050</v>
      </c>
      <c r="F65" s="19">
        <v>0</v>
      </c>
      <c r="G65" s="19">
        <v>0</v>
      </c>
      <c r="H65" s="19">
        <v>0</v>
      </c>
      <c r="I65" s="20">
        <f>SUM(E65:H65)</f>
        <v>-2223050</v>
      </c>
    </row>
    <row r="66" spans="1:9" ht="16.5" customHeight="1" x14ac:dyDescent="0.3">
      <c r="A66" s="223"/>
      <c r="B66" s="194" t="s">
        <v>118</v>
      </c>
      <c r="C66" s="243" t="s">
        <v>13</v>
      </c>
      <c r="D66" s="13" t="s">
        <v>29</v>
      </c>
      <c r="E66" s="17">
        <v>22200000</v>
      </c>
      <c r="F66" s="14">
        <v>0</v>
      </c>
      <c r="G66" s="14">
        <v>0</v>
      </c>
      <c r="H66" s="14">
        <v>0</v>
      </c>
      <c r="I66" s="15">
        <f>SUM(E66:H66)</f>
        <v>22200000</v>
      </c>
    </row>
    <row r="67" spans="1:9" x14ac:dyDescent="0.3">
      <c r="A67" s="223"/>
      <c r="B67" s="195"/>
      <c r="C67" s="211"/>
      <c r="D67" s="16" t="s">
        <v>28</v>
      </c>
      <c r="E67" s="17">
        <v>21421050</v>
      </c>
      <c r="F67" s="14">
        <v>0</v>
      </c>
      <c r="G67" s="14">
        <v>0</v>
      </c>
      <c r="H67" s="14">
        <v>0</v>
      </c>
      <c r="I67" s="15">
        <f t="shared" ref="I67:I74" si="4">SUM(E67:H67)</f>
        <v>21421050</v>
      </c>
    </row>
    <row r="68" spans="1:9" x14ac:dyDescent="0.3">
      <c r="A68" s="223"/>
      <c r="B68" s="196"/>
      <c r="C68" s="212"/>
      <c r="D68" s="16" t="s">
        <v>31</v>
      </c>
      <c r="E68" s="17">
        <f>E67-E66</f>
        <v>-778950</v>
      </c>
      <c r="F68" s="14">
        <v>0</v>
      </c>
      <c r="G68" s="14">
        <v>0</v>
      </c>
      <c r="H68" s="14">
        <v>0</v>
      </c>
      <c r="I68" s="15">
        <f t="shared" si="4"/>
        <v>-778950</v>
      </c>
    </row>
    <row r="69" spans="1:9" ht="16.5" customHeight="1" x14ac:dyDescent="0.3">
      <c r="A69" s="223"/>
      <c r="B69" s="180"/>
      <c r="C69" s="210" t="s">
        <v>16</v>
      </c>
      <c r="D69" s="16" t="s">
        <v>29</v>
      </c>
      <c r="E69" s="17">
        <v>2100000</v>
      </c>
      <c r="F69" s="14">
        <v>0</v>
      </c>
      <c r="G69" s="14">
        <v>0</v>
      </c>
      <c r="H69" s="14">
        <v>0</v>
      </c>
      <c r="I69" s="15">
        <f t="shared" si="4"/>
        <v>2100000</v>
      </c>
    </row>
    <row r="70" spans="1:9" x14ac:dyDescent="0.3">
      <c r="A70" s="223"/>
      <c r="B70" s="180"/>
      <c r="C70" s="208"/>
      <c r="D70" s="16" t="s">
        <v>28</v>
      </c>
      <c r="E70" s="17">
        <v>2033010</v>
      </c>
      <c r="F70" s="14">
        <v>0</v>
      </c>
      <c r="G70" s="14">
        <v>0</v>
      </c>
      <c r="H70" s="14">
        <v>0</v>
      </c>
      <c r="I70" s="15">
        <f t="shared" si="4"/>
        <v>2033010</v>
      </c>
    </row>
    <row r="71" spans="1:9" x14ac:dyDescent="0.3">
      <c r="A71" s="223"/>
      <c r="B71" s="180"/>
      <c r="C71" s="209"/>
      <c r="D71" s="16" t="s">
        <v>31</v>
      </c>
      <c r="E71" s="17">
        <f>E70-E69</f>
        <v>-66990</v>
      </c>
      <c r="F71" s="14">
        <v>0</v>
      </c>
      <c r="G71" s="14">
        <v>0</v>
      </c>
      <c r="H71" s="14">
        <v>0</v>
      </c>
      <c r="I71" s="15">
        <f t="shared" si="4"/>
        <v>-66990</v>
      </c>
    </row>
    <row r="72" spans="1:9" ht="16.5" customHeight="1" x14ac:dyDescent="0.3">
      <c r="A72" s="223"/>
      <c r="B72" s="180"/>
      <c r="C72" s="210" t="s">
        <v>17</v>
      </c>
      <c r="D72" s="16" t="s">
        <v>29</v>
      </c>
      <c r="E72" s="17">
        <v>2772000</v>
      </c>
      <c r="F72" s="14">
        <v>0</v>
      </c>
      <c r="G72" s="14">
        <v>0</v>
      </c>
      <c r="H72" s="14">
        <v>0</v>
      </c>
      <c r="I72" s="15">
        <f t="shared" si="4"/>
        <v>2772000</v>
      </c>
    </row>
    <row r="73" spans="1:9" x14ac:dyDescent="0.3">
      <c r="A73" s="223"/>
      <c r="B73" s="180"/>
      <c r="C73" s="208"/>
      <c r="D73" s="16" t="s">
        <v>28</v>
      </c>
      <c r="E73" s="17">
        <v>2249350</v>
      </c>
      <c r="F73" s="17">
        <v>0</v>
      </c>
      <c r="G73" s="17">
        <v>0</v>
      </c>
      <c r="H73" s="17">
        <v>0</v>
      </c>
      <c r="I73" s="15">
        <f t="shared" si="4"/>
        <v>2249350</v>
      </c>
    </row>
    <row r="74" spans="1:9" x14ac:dyDescent="0.3">
      <c r="A74" s="223"/>
      <c r="B74" s="180"/>
      <c r="C74" s="209"/>
      <c r="D74" s="16" t="s">
        <v>31</v>
      </c>
      <c r="E74" s="17">
        <f>E73-E72</f>
        <v>-522650</v>
      </c>
      <c r="F74" s="17">
        <v>0</v>
      </c>
      <c r="G74" s="17">
        <v>0</v>
      </c>
      <c r="H74" s="17">
        <v>0</v>
      </c>
      <c r="I74" s="15">
        <f t="shared" si="4"/>
        <v>-522650</v>
      </c>
    </row>
    <row r="75" spans="1:9" x14ac:dyDescent="0.3">
      <c r="A75" s="223"/>
      <c r="B75" s="180"/>
      <c r="C75" s="173" t="s">
        <v>5</v>
      </c>
      <c r="D75" s="18" t="s">
        <v>29</v>
      </c>
      <c r="E75" s="19">
        <f>E72+E69+E66</f>
        <v>27072000</v>
      </c>
      <c r="F75" s="19">
        <v>0</v>
      </c>
      <c r="G75" s="19">
        <v>0</v>
      </c>
      <c r="H75" s="19">
        <v>0</v>
      </c>
      <c r="I75" s="20">
        <f>SUM(E75:H75)</f>
        <v>27072000</v>
      </c>
    </row>
    <row r="76" spans="1:9" x14ac:dyDescent="0.3">
      <c r="A76" s="223"/>
      <c r="B76" s="180"/>
      <c r="C76" s="174"/>
      <c r="D76" s="18" t="s">
        <v>28</v>
      </c>
      <c r="E76" s="19">
        <f>E73+E70+E67</f>
        <v>25703410</v>
      </c>
      <c r="F76" s="19">
        <v>0</v>
      </c>
      <c r="G76" s="19">
        <v>0</v>
      </c>
      <c r="H76" s="19">
        <v>0</v>
      </c>
      <c r="I76" s="20">
        <f>SUM(E76:H76)</f>
        <v>25703410</v>
      </c>
    </row>
    <row r="77" spans="1:9" x14ac:dyDescent="0.3">
      <c r="A77" s="223"/>
      <c r="B77" s="248"/>
      <c r="C77" s="175"/>
      <c r="D77" s="18" t="s">
        <v>31</v>
      </c>
      <c r="E77" s="19">
        <f>E74+E71+E68</f>
        <v>-1368590</v>
      </c>
      <c r="F77" s="19">
        <v>0</v>
      </c>
      <c r="G77" s="19">
        <v>0</v>
      </c>
      <c r="H77" s="19">
        <v>0</v>
      </c>
      <c r="I77" s="20">
        <f>SUM(E77:H77)</f>
        <v>-1368590</v>
      </c>
    </row>
    <row r="78" spans="1:9" x14ac:dyDescent="0.3">
      <c r="A78" s="223"/>
      <c r="B78" s="194" t="s">
        <v>117</v>
      </c>
      <c r="C78" s="243" t="s">
        <v>13</v>
      </c>
      <c r="D78" s="13" t="s">
        <v>29</v>
      </c>
      <c r="E78" s="17">
        <v>18885240</v>
      </c>
      <c r="F78" s="14">
        <v>0</v>
      </c>
      <c r="G78" s="14">
        <v>0</v>
      </c>
      <c r="H78" s="14">
        <v>0</v>
      </c>
      <c r="I78" s="15">
        <f>SUM(E78:H78)</f>
        <v>18885240</v>
      </c>
    </row>
    <row r="79" spans="1:9" x14ac:dyDescent="0.3">
      <c r="A79" s="223"/>
      <c r="B79" s="195"/>
      <c r="C79" s="211"/>
      <c r="D79" s="16" t="s">
        <v>28</v>
      </c>
      <c r="E79" s="17">
        <v>18885240</v>
      </c>
      <c r="F79" s="14">
        <v>0</v>
      </c>
      <c r="G79" s="14">
        <v>0</v>
      </c>
      <c r="H79" s="14">
        <v>0</v>
      </c>
      <c r="I79" s="15">
        <f t="shared" ref="I79:I86" si="5">SUM(E79:H79)</f>
        <v>18885240</v>
      </c>
    </row>
    <row r="80" spans="1:9" x14ac:dyDescent="0.3">
      <c r="A80" s="223"/>
      <c r="B80" s="196"/>
      <c r="C80" s="212"/>
      <c r="D80" s="16" t="s">
        <v>31</v>
      </c>
      <c r="E80" s="17">
        <f>E79-E78</f>
        <v>0</v>
      </c>
      <c r="F80" s="14">
        <v>0</v>
      </c>
      <c r="G80" s="14">
        <v>0</v>
      </c>
      <c r="H80" s="14">
        <v>0</v>
      </c>
      <c r="I80" s="15">
        <f t="shared" si="5"/>
        <v>0</v>
      </c>
    </row>
    <row r="81" spans="1:9" x14ac:dyDescent="0.3">
      <c r="A81" s="223"/>
      <c r="B81" s="180"/>
      <c r="C81" s="210" t="s">
        <v>16</v>
      </c>
      <c r="D81" s="16" t="s">
        <v>29</v>
      </c>
      <c r="E81" s="17">
        <v>1823770</v>
      </c>
      <c r="F81" s="14">
        <v>0</v>
      </c>
      <c r="G81" s="14">
        <v>0</v>
      </c>
      <c r="H81" s="14">
        <v>0</v>
      </c>
      <c r="I81" s="15">
        <f t="shared" si="5"/>
        <v>1823770</v>
      </c>
    </row>
    <row r="82" spans="1:9" x14ac:dyDescent="0.3">
      <c r="A82" s="223"/>
      <c r="B82" s="180"/>
      <c r="C82" s="208"/>
      <c r="D82" s="16" t="s">
        <v>28</v>
      </c>
      <c r="E82" s="17">
        <v>1823770</v>
      </c>
      <c r="F82" s="14">
        <v>0</v>
      </c>
      <c r="G82" s="14">
        <v>0</v>
      </c>
      <c r="H82" s="14">
        <v>0</v>
      </c>
      <c r="I82" s="15">
        <f t="shared" si="5"/>
        <v>1823770</v>
      </c>
    </row>
    <row r="83" spans="1:9" x14ac:dyDescent="0.3">
      <c r="A83" s="223"/>
      <c r="B83" s="180"/>
      <c r="C83" s="209"/>
      <c r="D83" s="16" t="s">
        <v>31</v>
      </c>
      <c r="E83" s="17">
        <f>E82-E81</f>
        <v>0</v>
      </c>
      <c r="F83" s="14">
        <v>0</v>
      </c>
      <c r="G83" s="14">
        <v>0</v>
      </c>
      <c r="H83" s="14">
        <v>0</v>
      </c>
      <c r="I83" s="15">
        <f t="shared" si="5"/>
        <v>0</v>
      </c>
    </row>
    <row r="84" spans="1:9" x14ac:dyDescent="0.3">
      <c r="A84" s="223"/>
      <c r="B84" s="180"/>
      <c r="C84" s="210" t="s">
        <v>17</v>
      </c>
      <c r="D84" s="16" t="s">
        <v>29</v>
      </c>
      <c r="E84" s="17">
        <v>1875500</v>
      </c>
      <c r="F84" s="14">
        <v>0</v>
      </c>
      <c r="G84" s="14">
        <v>0</v>
      </c>
      <c r="H84" s="14">
        <v>0</v>
      </c>
      <c r="I84" s="15">
        <f t="shared" si="5"/>
        <v>1875500</v>
      </c>
    </row>
    <row r="85" spans="1:9" x14ac:dyDescent="0.3">
      <c r="A85" s="223"/>
      <c r="B85" s="180"/>
      <c r="C85" s="208"/>
      <c r="D85" s="16" t="s">
        <v>28</v>
      </c>
      <c r="E85" s="17">
        <v>1875500</v>
      </c>
      <c r="F85" s="17">
        <v>0</v>
      </c>
      <c r="G85" s="17">
        <v>0</v>
      </c>
      <c r="H85" s="17">
        <v>0</v>
      </c>
      <c r="I85" s="15">
        <f t="shared" si="5"/>
        <v>1875500</v>
      </c>
    </row>
    <row r="86" spans="1:9" x14ac:dyDescent="0.3">
      <c r="A86" s="223"/>
      <c r="B86" s="180"/>
      <c r="C86" s="209"/>
      <c r="D86" s="16" t="s">
        <v>31</v>
      </c>
      <c r="E86" s="17">
        <f>E85-E84</f>
        <v>0</v>
      </c>
      <c r="F86" s="17">
        <v>0</v>
      </c>
      <c r="G86" s="17">
        <v>0</v>
      </c>
      <c r="H86" s="17">
        <v>0</v>
      </c>
      <c r="I86" s="15">
        <f t="shared" si="5"/>
        <v>0</v>
      </c>
    </row>
    <row r="87" spans="1:9" x14ac:dyDescent="0.3">
      <c r="A87" s="223"/>
      <c r="B87" s="180"/>
      <c r="C87" s="173" t="s">
        <v>5</v>
      </c>
      <c r="D87" s="18" t="s">
        <v>29</v>
      </c>
      <c r="E87" s="19">
        <f>E84+E81+E78</f>
        <v>22584510</v>
      </c>
      <c r="F87" s="19">
        <v>0</v>
      </c>
      <c r="G87" s="19">
        <v>0</v>
      </c>
      <c r="H87" s="19">
        <v>0</v>
      </c>
      <c r="I87" s="20">
        <f>SUM(E87:H87)</f>
        <v>22584510</v>
      </c>
    </row>
    <row r="88" spans="1:9" x14ac:dyDescent="0.3">
      <c r="A88" s="223"/>
      <c r="B88" s="180"/>
      <c r="C88" s="174"/>
      <c r="D88" s="18" t="s">
        <v>28</v>
      </c>
      <c r="E88" s="19">
        <f>E85+E82+E79</f>
        <v>22584510</v>
      </c>
      <c r="F88" s="19">
        <v>0</v>
      </c>
      <c r="G88" s="19">
        <v>0</v>
      </c>
      <c r="H88" s="19">
        <v>0</v>
      </c>
      <c r="I88" s="20">
        <f>SUM(E88:H88)</f>
        <v>22584510</v>
      </c>
    </row>
    <row r="89" spans="1:9" x14ac:dyDescent="0.3">
      <c r="A89" s="223"/>
      <c r="B89" s="180"/>
      <c r="C89" s="175"/>
      <c r="D89" s="18" t="s">
        <v>31</v>
      </c>
      <c r="E89" s="19">
        <f>E86+E83+E80</f>
        <v>0</v>
      </c>
      <c r="F89" s="19">
        <v>0</v>
      </c>
      <c r="G89" s="19">
        <v>0</v>
      </c>
      <c r="H89" s="19">
        <v>0</v>
      </c>
      <c r="I89" s="20">
        <f>SUM(E89:H89)</f>
        <v>0</v>
      </c>
    </row>
    <row r="90" spans="1:9" x14ac:dyDescent="0.3">
      <c r="A90" s="223"/>
      <c r="B90" s="194" t="s">
        <v>131</v>
      </c>
      <c r="C90" s="243" t="s">
        <v>13</v>
      </c>
      <c r="D90" s="13" t="s">
        <v>29</v>
      </c>
      <c r="E90" s="17">
        <v>21378000</v>
      </c>
      <c r="F90" s="14">
        <v>0</v>
      </c>
      <c r="G90" s="14">
        <v>0</v>
      </c>
      <c r="H90" s="14">
        <v>0</v>
      </c>
      <c r="I90" s="15">
        <f>SUM(E90:H90)</f>
        <v>21378000</v>
      </c>
    </row>
    <row r="91" spans="1:9" x14ac:dyDescent="0.3">
      <c r="A91" s="223"/>
      <c r="B91" s="195"/>
      <c r="C91" s="211"/>
      <c r="D91" s="16" t="s">
        <v>28</v>
      </c>
      <c r="E91" s="17">
        <v>21378000</v>
      </c>
      <c r="F91" s="14">
        <v>0</v>
      </c>
      <c r="G91" s="14">
        <v>0</v>
      </c>
      <c r="H91" s="14">
        <v>0</v>
      </c>
      <c r="I91" s="15">
        <f t="shared" ref="I91:I101" si="6">SUM(E91:H91)</f>
        <v>21378000</v>
      </c>
    </row>
    <row r="92" spans="1:9" x14ac:dyDescent="0.3">
      <c r="A92" s="223"/>
      <c r="B92" s="196"/>
      <c r="C92" s="212"/>
      <c r="D92" s="16" t="s">
        <v>31</v>
      </c>
      <c r="E92" s="17">
        <f>E91-E90</f>
        <v>0</v>
      </c>
      <c r="F92" s="14">
        <v>0</v>
      </c>
      <c r="G92" s="14">
        <v>0</v>
      </c>
      <c r="H92" s="14">
        <v>0</v>
      </c>
      <c r="I92" s="15">
        <f t="shared" si="6"/>
        <v>0</v>
      </c>
    </row>
    <row r="93" spans="1:9" x14ac:dyDescent="0.3">
      <c r="A93" s="223"/>
      <c r="B93" s="180"/>
      <c r="C93" s="210" t="s">
        <v>16</v>
      </c>
      <c r="D93" s="16" t="s">
        <v>29</v>
      </c>
      <c r="E93" s="17">
        <v>1958000</v>
      </c>
      <c r="F93" s="14">
        <v>0</v>
      </c>
      <c r="G93" s="14">
        <v>0</v>
      </c>
      <c r="H93" s="14">
        <v>0</v>
      </c>
      <c r="I93" s="15">
        <f t="shared" si="6"/>
        <v>1958000</v>
      </c>
    </row>
    <row r="94" spans="1:9" x14ac:dyDescent="0.3">
      <c r="A94" s="223"/>
      <c r="B94" s="180"/>
      <c r="C94" s="208"/>
      <c r="D94" s="16" t="s">
        <v>28</v>
      </c>
      <c r="E94" s="17">
        <v>1215660</v>
      </c>
      <c r="F94" s="14">
        <v>0</v>
      </c>
      <c r="G94" s="14">
        <v>0</v>
      </c>
      <c r="H94" s="14">
        <v>0</v>
      </c>
      <c r="I94" s="15">
        <f t="shared" si="6"/>
        <v>1215660</v>
      </c>
    </row>
    <row r="95" spans="1:9" x14ac:dyDescent="0.3">
      <c r="A95" s="223"/>
      <c r="B95" s="180"/>
      <c r="C95" s="209"/>
      <c r="D95" s="16" t="s">
        <v>31</v>
      </c>
      <c r="E95" s="17">
        <f>E94-E93</f>
        <v>-742340</v>
      </c>
      <c r="F95" s="14">
        <v>0</v>
      </c>
      <c r="G95" s="14">
        <v>0</v>
      </c>
      <c r="H95" s="14">
        <v>0</v>
      </c>
      <c r="I95" s="15">
        <f t="shared" si="6"/>
        <v>-742340</v>
      </c>
    </row>
    <row r="96" spans="1:9" x14ac:dyDescent="0.3">
      <c r="A96" s="223"/>
      <c r="B96" s="180"/>
      <c r="C96" s="210" t="s">
        <v>132</v>
      </c>
      <c r="D96" s="16" t="s">
        <v>29</v>
      </c>
      <c r="E96" s="17">
        <v>3000000</v>
      </c>
      <c r="F96" s="14">
        <v>0</v>
      </c>
      <c r="G96" s="14">
        <v>0</v>
      </c>
      <c r="H96" s="14">
        <v>0</v>
      </c>
      <c r="I96" s="15">
        <f>SUM(E96:H96)</f>
        <v>3000000</v>
      </c>
    </row>
    <row r="97" spans="1:9" x14ac:dyDescent="0.3">
      <c r="A97" s="223"/>
      <c r="B97" s="180"/>
      <c r="C97" s="208"/>
      <c r="D97" s="16" t="s">
        <v>28</v>
      </c>
      <c r="E97" s="17">
        <v>3000000</v>
      </c>
      <c r="F97" s="17">
        <v>0</v>
      </c>
      <c r="G97" s="17">
        <v>0</v>
      </c>
      <c r="H97" s="17">
        <v>0</v>
      </c>
      <c r="I97" s="15">
        <f>SUM(E97:H97)</f>
        <v>3000000</v>
      </c>
    </row>
    <row r="98" spans="1:9" x14ac:dyDescent="0.3">
      <c r="A98" s="223"/>
      <c r="B98" s="180"/>
      <c r="C98" s="209"/>
      <c r="D98" s="16" t="s">
        <v>31</v>
      </c>
      <c r="E98" s="17">
        <f>E97-E96</f>
        <v>0</v>
      </c>
      <c r="F98" s="17">
        <v>0</v>
      </c>
      <c r="G98" s="17">
        <v>0</v>
      </c>
      <c r="H98" s="17">
        <v>0</v>
      </c>
      <c r="I98" s="15">
        <f>SUM(E98:H98)</f>
        <v>0</v>
      </c>
    </row>
    <row r="99" spans="1:9" x14ac:dyDescent="0.3">
      <c r="A99" s="223"/>
      <c r="B99" s="180"/>
      <c r="C99" s="210" t="s">
        <v>17</v>
      </c>
      <c r="D99" s="16" t="s">
        <v>29</v>
      </c>
      <c r="E99" s="17">
        <v>3664000</v>
      </c>
      <c r="F99" s="14">
        <v>0</v>
      </c>
      <c r="G99" s="14">
        <v>0</v>
      </c>
      <c r="H99" s="14">
        <v>0</v>
      </c>
      <c r="I99" s="15">
        <f t="shared" si="6"/>
        <v>3664000</v>
      </c>
    </row>
    <row r="100" spans="1:9" x14ac:dyDescent="0.3">
      <c r="A100" s="223"/>
      <c r="B100" s="180"/>
      <c r="C100" s="208"/>
      <c r="D100" s="16" t="s">
        <v>28</v>
      </c>
      <c r="E100" s="17">
        <v>1825940</v>
      </c>
      <c r="F100" s="17">
        <v>0</v>
      </c>
      <c r="G100" s="17">
        <v>0</v>
      </c>
      <c r="H100" s="17">
        <v>0</v>
      </c>
      <c r="I100" s="15">
        <f t="shared" si="6"/>
        <v>1825940</v>
      </c>
    </row>
    <row r="101" spans="1:9" ht="18" customHeight="1" x14ac:dyDescent="0.3">
      <c r="A101" s="223"/>
      <c r="B101" s="180"/>
      <c r="C101" s="209"/>
      <c r="D101" s="16" t="s">
        <v>31</v>
      </c>
      <c r="E101" s="17">
        <f>E100-E99</f>
        <v>-1838060</v>
      </c>
      <c r="F101" s="17">
        <v>0</v>
      </c>
      <c r="G101" s="17">
        <v>0</v>
      </c>
      <c r="H101" s="17">
        <v>0</v>
      </c>
      <c r="I101" s="15">
        <f t="shared" si="6"/>
        <v>-1838060</v>
      </c>
    </row>
    <row r="102" spans="1:9" ht="18" customHeight="1" x14ac:dyDescent="0.3">
      <c r="A102" s="223"/>
      <c r="B102" s="171"/>
      <c r="C102" s="173" t="s">
        <v>5</v>
      </c>
      <c r="D102" s="18" t="s">
        <v>29</v>
      </c>
      <c r="E102" s="19">
        <f>E90+E99+E96+E93</f>
        <v>30000000</v>
      </c>
      <c r="F102" s="19">
        <v>0</v>
      </c>
      <c r="G102" s="19">
        <v>0</v>
      </c>
      <c r="H102" s="19">
        <v>0</v>
      </c>
      <c r="I102" s="20">
        <f>SUM(E102:H102)</f>
        <v>30000000</v>
      </c>
    </row>
    <row r="103" spans="1:9" ht="18" customHeight="1" x14ac:dyDescent="0.3">
      <c r="A103" s="223"/>
      <c r="B103" s="171"/>
      <c r="C103" s="174"/>
      <c r="D103" s="18" t="s">
        <v>28</v>
      </c>
      <c r="E103" s="19">
        <f>E91+E100+E97+E94</f>
        <v>27419600</v>
      </c>
      <c r="F103" s="19">
        <v>0</v>
      </c>
      <c r="G103" s="19">
        <v>0</v>
      </c>
      <c r="H103" s="19">
        <v>0</v>
      </c>
      <c r="I103" s="20">
        <f>SUM(E103:H103)</f>
        <v>27419600</v>
      </c>
    </row>
    <row r="104" spans="1:9" ht="18" customHeight="1" x14ac:dyDescent="0.3">
      <c r="A104" s="223"/>
      <c r="B104" s="172"/>
      <c r="C104" s="175"/>
      <c r="D104" s="18" t="s">
        <v>31</v>
      </c>
      <c r="E104" s="19">
        <f>E92+E101+E98+E95</f>
        <v>-2580400</v>
      </c>
      <c r="F104" s="19">
        <v>0</v>
      </c>
      <c r="G104" s="19">
        <v>0</v>
      </c>
      <c r="H104" s="19">
        <v>0</v>
      </c>
      <c r="I104" s="20">
        <f>SUM(E104:H104)</f>
        <v>-2580400</v>
      </c>
    </row>
    <row r="105" spans="1:9" ht="18" customHeight="1" x14ac:dyDescent="0.3">
      <c r="A105" s="223"/>
      <c r="B105" s="194" t="s">
        <v>134</v>
      </c>
      <c r="C105" s="200" t="s">
        <v>65</v>
      </c>
      <c r="D105" s="16" t="s">
        <v>29</v>
      </c>
      <c r="E105" s="17">
        <v>27266000</v>
      </c>
      <c r="F105" s="17">
        <v>0</v>
      </c>
      <c r="G105" s="17">
        <v>0</v>
      </c>
      <c r="H105" s="54">
        <v>0</v>
      </c>
      <c r="I105" s="15">
        <f t="shared" ref="I105:I116" si="7">SUM(E105:H105)</f>
        <v>27266000</v>
      </c>
    </row>
    <row r="106" spans="1:9" ht="18" customHeight="1" x14ac:dyDescent="0.3">
      <c r="A106" s="223"/>
      <c r="B106" s="195"/>
      <c r="C106" s="186"/>
      <c r="D106" s="16" t="s">
        <v>28</v>
      </c>
      <c r="E106" s="17">
        <v>23766145</v>
      </c>
      <c r="F106" s="17">
        <v>0</v>
      </c>
      <c r="G106" s="17">
        <v>0</v>
      </c>
      <c r="H106" s="54">
        <v>0</v>
      </c>
      <c r="I106" s="15">
        <f t="shared" si="7"/>
        <v>23766145</v>
      </c>
    </row>
    <row r="107" spans="1:9" ht="18" customHeight="1" x14ac:dyDescent="0.3">
      <c r="A107" s="223"/>
      <c r="B107" s="196"/>
      <c r="C107" s="201"/>
      <c r="D107" s="16" t="s">
        <v>31</v>
      </c>
      <c r="E107" s="17">
        <f>E106-E105</f>
        <v>-3499855</v>
      </c>
      <c r="F107" s="17">
        <v>0</v>
      </c>
      <c r="G107" s="17">
        <v>0</v>
      </c>
      <c r="H107" s="54">
        <v>0</v>
      </c>
      <c r="I107" s="15">
        <f t="shared" si="7"/>
        <v>-3499855</v>
      </c>
    </row>
    <row r="108" spans="1:9" x14ac:dyDescent="0.3">
      <c r="A108" s="223"/>
      <c r="B108" s="176"/>
      <c r="C108" s="200" t="s">
        <v>66</v>
      </c>
      <c r="D108" s="16" t="s">
        <v>29</v>
      </c>
      <c r="E108" s="17">
        <v>32587000</v>
      </c>
      <c r="F108" s="17">
        <v>0</v>
      </c>
      <c r="G108" s="17">
        <v>0</v>
      </c>
      <c r="H108" s="54">
        <v>0</v>
      </c>
      <c r="I108" s="15">
        <f t="shared" si="7"/>
        <v>32587000</v>
      </c>
    </row>
    <row r="109" spans="1:9" x14ac:dyDescent="0.3">
      <c r="A109" s="223"/>
      <c r="B109" s="177"/>
      <c r="C109" s="186"/>
      <c r="D109" s="16" t="s">
        <v>28</v>
      </c>
      <c r="E109" s="17">
        <v>30467210</v>
      </c>
      <c r="F109" s="17">
        <v>0</v>
      </c>
      <c r="G109" s="17">
        <v>0</v>
      </c>
      <c r="H109" s="54">
        <v>0</v>
      </c>
      <c r="I109" s="15">
        <f t="shared" si="7"/>
        <v>30467210</v>
      </c>
    </row>
    <row r="110" spans="1:9" x14ac:dyDescent="0.3">
      <c r="A110" s="223"/>
      <c r="B110" s="177"/>
      <c r="C110" s="201"/>
      <c r="D110" s="16" t="s">
        <v>31</v>
      </c>
      <c r="E110" s="17">
        <f>E109-E108</f>
        <v>-2119790</v>
      </c>
      <c r="F110" s="17">
        <v>0</v>
      </c>
      <c r="G110" s="17">
        <v>0</v>
      </c>
      <c r="H110" s="54">
        <v>0</v>
      </c>
      <c r="I110" s="15">
        <f t="shared" si="7"/>
        <v>-2119790</v>
      </c>
    </row>
    <row r="111" spans="1:9" x14ac:dyDescent="0.3">
      <c r="A111" s="223"/>
      <c r="B111" s="177"/>
      <c r="C111" s="197" t="s">
        <v>67</v>
      </c>
      <c r="D111" s="16" t="s">
        <v>29</v>
      </c>
      <c r="E111" s="17">
        <v>3000000</v>
      </c>
      <c r="F111" s="17">
        <v>0</v>
      </c>
      <c r="G111" s="17">
        <v>0</v>
      </c>
      <c r="H111" s="54">
        <v>0</v>
      </c>
      <c r="I111" s="15">
        <f t="shared" si="7"/>
        <v>3000000</v>
      </c>
    </row>
    <row r="112" spans="1:9" x14ac:dyDescent="0.3">
      <c r="A112" s="223"/>
      <c r="B112" s="177"/>
      <c r="C112" s="198"/>
      <c r="D112" s="16" t="s">
        <v>28</v>
      </c>
      <c r="E112" s="17">
        <v>2990430</v>
      </c>
      <c r="F112" s="17">
        <v>0</v>
      </c>
      <c r="G112" s="17">
        <v>0</v>
      </c>
      <c r="H112" s="54">
        <v>0</v>
      </c>
      <c r="I112" s="15">
        <f t="shared" si="7"/>
        <v>2990430</v>
      </c>
    </row>
    <row r="113" spans="1:9" x14ac:dyDescent="0.3">
      <c r="A113" s="223"/>
      <c r="B113" s="177"/>
      <c r="C113" s="199"/>
      <c r="D113" s="16" t="s">
        <v>31</v>
      </c>
      <c r="E113" s="17">
        <f>E112-E111</f>
        <v>-9570</v>
      </c>
      <c r="F113" s="17">
        <v>0</v>
      </c>
      <c r="G113" s="17">
        <v>0</v>
      </c>
      <c r="H113" s="54">
        <v>0</v>
      </c>
      <c r="I113" s="15">
        <f t="shared" si="7"/>
        <v>-9570</v>
      </c>
    </row>
    <row r="114" spans="1:9" x14ac:dyDescent="0.3">
      <c r="A114" s="223"/>
      <c r="B114" s="177"/>
      <c r="C114" s="197" t="s">
        <v>68</v>
      </c>
      <c r="D114" s="16" t="s">
        <v>29</v>
      </c>
      <c r="E114" s="17">
        <v>750000</v>
      </c>
      <c r="F114" s="17">
        <v>0</v>
      </c>
      <c r="G114" s="17">
        <v>0</v>
      </c>
      <c r="H114" s="54">
        <v>0</v>
      </c>
      <c r="I114" s="15">
        <f t="shared" si="7"/>
        <v>750000</v>
      </c>
    </row>
    <row r="115" spans="1:9" x14ac:dyDescent="0.3">
      <c r="A115" s="223"/>
      <c r="B115" s="177"/>
      <c r="C115" s="198"/>
      <c r="D115" s="16" t="s">
        <v>28</v>
      </c>
      <c r="E115" s="17">
        <v>650000</v>
      </c>
      <c r="F115" s="17">
        <v>0</v>
      </c>
      <c r="G115" s="17">
        <v>0</v>
      </c>
      <c r="H115" s="54">
        <v>0</v>
      </c>
      <c r="I115" s="15">
        <f t="shared" si="7"/>
        <v>650000</v>
      </c>
    </row>
    <row r="116" spans="1:9" x14ac:dyDescent="0.3">
      <c r="A116" s="223"/>
      <c r="B116" s="177"/>
      <c r="C116" s="199"/>
      <c r="D116" s="16" t="s">
        <v>31</v>
      </c>
      <c r="E116" s="17">
        <f>E115-E114</f>
        <v>-100000</v>
      </c>
      <c r="F116" s="17">
        <v>0</v>
      </c>
      <c r="G116" s="17">
        <v>0</v>
      </c>
      <c r="H116" s="54">
        <v>0</v>
      </c>
      <c r="I116" s="15">
        <f t="shared" si="7"/>
        <v>-100000</v>
      </c>
    </row>
    <row r="117" spans="1:9" x14ac:dyDescent="0.3">
      <c r="A117" s="223"/>
      <c r="B117" s="177"/>
      <c r="C117" s="173" t="s">
        <v>5</v>
      </c>
      <c r="D117" s="18" t="s">
        <v>29</v>
      </c>
      <c r="E117" s="19">
        <f>E105+E114+E111+E108</f>
        <v>63603000</v>
      </c>
      <c r="F117" s="19">
        <v>0</v>
      </c>
      <c r="G117" s="19">
        <v>0</v>
      </c>
      <c r="H117" s="19">
        <v>0</v>
      </c>
      <c r="I117" s="20">
        <f>SUM(E117:H117)</f>
        <v>63603000</v>
      </c>
    </row>
    <row r="118" spans="1:9" x14ac:dyDescent="0.3">
      <c r="A118" s="223"/>
      <c r="B118" s="177"/>
      <c r="C118" s="174"/>
      <c r="D118" s="18" t="s">
        <v>28</v>
      </c>
      <c r="E118" s="19">
        <f>E106+E115+E112+E109</f>
        <v>57873785</v>
      </c>
      <c r="F118" s="19">
        <v>0</v>
      </c>
      <c r="G118" s="19">
        <v>0</v>
      </c>
      <c r="H118" s="19">
        <v>0</v>
      </c>
      <c r="I118" s="20">
        <f>SUM(E118:H118)</f>
        <v>57873785</v>
      </c>
    </row>
    <row r="119" spans="1:9" x14ac:dyDescent="0.3">
      <c r="A119" s="223"/>
      <c r="B119" s="178"/>
      <c r="C119" s="175"/>
      <c r="D119" s="18" t="s">
        <v>31</v>
      </c>
      <c r="E119" s="19">
        <f>E107+E116+E113+E110</f>
        <v>-5729215</v>
      </c>
      <c r="F119" s="19">
        <v>0</v>
      </c>
      <c r="G119" s="19">
        <v>0</v>
      </c>
      <c r="H119" s="19">
        <v>0</v>
      </c>
      <c r="I119" s="20">
        <f>SUM(E119:H119)</f>
        <v>-5729215</v>
      </c>
    </row>
    <row r="120" spans="1:9" x14ac:dyDescent="0.3">
      <c r="A120" s="223"/>
      <c r="B120" s="232" t="s">
        <v>130</v>
      </c>
      <c r="C120" s="233"/>
      <c r="D120" s="22" t="s">
        <v>29</v>
      </c>
      <c r="E120" s="23">
        <f t="shared" ref="E120:I122" si="8">E15+E27+E39+E51+E63+E75+E87+E102+E117</f>
        <v>478965760</v>
      </c>
      <c r="F120" s="23">
        <f t="shared" si="8"/>
        <v>0</v>
      </c>
      <c r="G120" s="23">
        <f t="shared" si="8"/>
        <v>0</v>
      </c>
      <c r="H120" s="23">
        <f t="shared" si="8"/>
        <v>0</v>
      </c>
      <c r="I120" s="23">
        <f t="shared" si="8"/>
        <v>478965760</v>
      </c>
    </row>
    <row r="121" spans="1:9" x14ac:dyDescent="0.3">
      <c r="A121" s="223"/>
      <c r="B121" s="190"/>
      <c r="C121" s="191"/>
      <c r="D121" s="22" t="s">
        <v>28</v>
      </c>
      <c r="E121" s="23">
        <f t="shared" si="8"/>
        <v>461487820</v>
      </c>
      <c r="F121" s="23">
        <f t="shared" si="8"/>
        <v>0</v>
      </c>
      <c r="G121" s="23">
        <f t="shared" si="8"/>
        <v>0</v>
      </c>
      <c r="H121" s="23">
        <f t="shared" si="8"/>
        <v>0</v>
      </c>
      <c r="I121" s="23">
        <f t="shared" si="8"/>
        <v>461487820</v>
      </c>
    </row>
    <row r="122" spans="1:9" x14ac:dyDescent="0.3">
      <c r="A122" s="223"/>
      <c r="B122" s="234"/>
      <c r="C122" s="235"/>
      <c r="D122" s="22" t="s">
        <v>31</v>
      </c>
      <c r="E122" s="23">
        <f t="shared" si="8"/>
        <v>-17477940</v>
      </c>
      <c r="F122" s="23">
        <f t="shared" si="8"/>
        <v>0</v>
      </c>
      <c r="G122" s="23">
        <f t="shared" si="8"/>
        <v>0</v>
      </c>
      <c r="H122" s="23">
        <f t="shared" si="8"/>
        <v>0</v>
      </c>
      <c r="I122" s="23">
        <f t="shared" si="8"/>
        <v>-17477940</v>
      </c>
    </row>
    <row r="123" spans="1:9" ht="16.5" customHeight="1" x14ac:dyDescent="0.3">
      <c r="A123" s="223"/>
      <c r="B123" s="236" t="s">
        <v>120</v>
      </c>
      <c r="C123" s="210" t="s">
        <v>0</v>
      </c>
      <c r="D123" s="16" t="s">
        <v>29</v>
      </c>
      <c r="E123" s="17">
        <v>2144250</v>
      </c>
      <c r="F123" s="14">
        <v>0</v>
      </c>
      <c r="G123" s="14">
        <v>0</v>
      </c>
      <c r="H123" s="14">
        <v>0</v>
      </c>
      <c r="I123" s="15">
        <f t="shared" ref="I123:I128" si="9">SUM(E123:H123)</f>
        <v>2144250</v>
      </c>
    </row>
    <row r="124" spans="1:9" x14ac:dyDescent="0.3">
      <c r="A124" s="223"/>
      <c r="B124" s="237"/>
      <c r="C124" s="208"/>
      <c r="D124" s="16" t="s">
        <v>28</v>
      </c>
      <c r="E124" s="17">
        <v>2142040</v>
      </c>
      <c r="F124" s="17">
        <v>0</v>
      </c>
      <c r="G124" s="17">
        <v>0</v>
      </c>
      <c r="H124" s="17">
        <v>0</v>
      </c>
      <c r="I124" s="15">
        <f t="shared" si="9"/>
        <v>2142040</v>
      </c>
    </row>
    <row r="125" spans="1:9" x14ac:dyDescent="0.3">
      <c r="A125" s="223"/>
      <c r="B125" s="237"/>
      <c r="C125" s="209"/>
      <c r="D125" s="16" t="s">
        <v>29</v>
      </c>
      <c r="E125" s="17">
        <f>E124-E123</f>
        <v>-2210</v>
      </c>
      <c r="F125" s="17">
        <v>0</v>
      </c>
      <c r="G125" s="17">
        <v>0</v>
      </c>
      <c r="H125" s="17">
        <v>0</v>
      </c>
      <c r="I125" s="15">
        <f t="shared" si="9"/>
        <v>-2210</v>
      </c>
    </row>
    <row r="126" spans="1:9" x14ac:dyDescent="0.3">
      <c r="A126" s="223"/>
      <c r="B126" s="237"/>
      <c r="C126" s="210" t="s">
        <v>15</v>
      </c>
      <c r="D126" s="16" t="s">
        <v>29</v>
      </c>
      <c r="E126" s="17">
        <v>1695750</v>
      </c>
      <c r="F126" s="14">
        <v>0</v>
      </c>
      <c r="G126" s="14">
        <v>0</v>
      </c>
      <c r="H126" s="14">
        <v>0</v>
      </c>
      <c r="I126" s="15">
        <f t="shared" si="9"/>
        <v>1695750</v>
      </c>
    </row>
    <row r="127" spans="1:9" x14ac:dyDescent="0.3">
      <c r="A127" s="223"/>
      <c r="B127" s="237"/>
      <c r="C127" s="208"/>
      <c r="D127" s="16" t="s">
        <v>28</v>
      </c>
      <c r="E127" s="17">
        <v>1695750</v>
      </c>
      <c r="F127" s="17">
        <v>0</v>
      </c>
      <c r="G127" s="17">
        <v>0</v>
      </c>
      <c r="H127" s="17">
        <v>0</v>
      </c>
      <c r="I127" s="15">
        <f t="shared" si="9"/>
        <v>1695750</v>
      </c>
    </row>
    <row r="128" spans="1:9" x14ac:dyDescent="0.3">
      <c r="A128" s="223"/>
      <c r="B128" s="237"/>
      <c r="C128" s="209"/>
      <c r="D128" s="16" t="s">
        <v>29</v>
      </c>
      <c r="E128" s="17">
        <f>E127-E126</f>
        <v>0</v>
      </c>
      <c r="F128" s="17">
        <v>0</v>
      </c>
      <c r="G128" s="17">
        <v>0</v>
      </c>
      <c r="H128" s="17">
        <v>0</v>
      </c>
      <c r="I128" s="15">
        <f t="shared" si="9"/>
        <v>0</v>
      </c>
    </row>
    <row r="129" spans="1:9" ht="16.5" customHeight="1" x14ac:dyDescent="0.3">
      <c r="A129" s="223"/>
      <c r="B129" s="237"/>
      <c r="C129" s="204" t="s">
        <v>5</v>
      </c>
      <c r="D129" s="25" t="s">
        <v>29</v>
      </c>
      <c r="E129" s="26">
        <f>E123+E126</f>
        <v>3840000</v>
      </c>
      <c r="F129" s="27">
        <v>0</v>
      </c>
      <c r="G129" s="27">
        <v>0</v>
      </c>
      <c r="H129" s="27">
        <v>0</v>
      </c>
      <c r="I129" s="28">
        <f>I123+I126</f>
        <v>3840000</v>
      </c>
    </row>
    <row r="130" spans="1:9" x14ac:dyDescent="0.3">
      <c r="A130" s="223"/>
      <c r="B130" s="237"/>
      <c r="C130" s="205"/>
      <c r="D130" s="25" t="s">
        <v>28</v>
      </c>
      <c r="E130" s="26">
        <f>E124+E127</f>
        <v>3837790</v>
      </c>
      <c r="F130" s="26">
        <v>0</v>
      </c>
      <c r="G130" s="26">
        <v>0</v>
      </c>
      <c r="H130" s="26">
        <v>0</v>
      </c>
      <c r="I130" s="28">
        <f>I124+I127</f>
        <v>3837790</v>
      </c>
    </row>
    <row r="131" spans="1:9" x14ac:dyDescent="0.3">
      <c r="A131" s="223"/>
      <c r="B131" s="237"/>
      <c r="C131" s="206"/>
      <c r="D131" s="25" t="s">
        <v>29</v>
      </c>
      <c r="E131" s="26">
        <f>E125+E128</f>
        <v>-2210</v>
      </c>
      <c r="F131" s="26">
        <v>0</v>
      </c>
      <c r="G131" s="26">
        <v>0</v>
      </c>
      <c r="H131" s="26">
        <v>0</v>
      </c>
      <c r="I131" s="28">
        <f>I125+I128</f>
        <v>-2210</v>
      </c>
    </row>
    <row r="132" spans="1:9" x14ac:dyDescent="0.3">
      <c r="A132" s="223"/>
      <c r="B132" s="226" t="s">
        <v>129</v>
      </c>
      <c r="C132" s="227"/>
      <c r="D132" s="22" t="s">
        <v>29</v>
      </c>
      <c r="E132" s="23">
        <f t="shared" ref="E132:I134" si="10">E129</f>
        <v>3840000</v>
      </c>
      <c r="F132" s="23">
        <f t="shared" si="10"/>
        <v>0</v>
      </c>
      <c r="G132" s="23">
        <f t="shared" si="10"/>
        <v>0</v>
      </c>
      <c r="H132" s="23">
        <f t="shared" si="10"/>
        <v>0</v>
      </c>
      <c r="I132" s="24">
        <f t="shared" si="10"/>
        <v>3840000</v>
      </c>
    </row>
    <row r="133" spans="1:9" x14ac:dyDescent="0.3">
      <c r="A133" s="223"/>
      <c r="B133" s="228"/>
      <c r="C133" s="229"/>
      <c r="D133" s="22" t="s">
        <v>28</v>
      </c>
      <c r="E133" s="23">
        <f t="shared" si="10"/>
        <v>3837790</v>
      </c>
      <c r="F133" s="23">
        <f t="shared" si="10"/>
        <v>0</v>
      </c>
      <c r="G133" s="23">
        <f t="shared" si="10"/>
        <v>0</v>
      </c>
      <c r="H133" s="23">
        <f t="shared" si="10"/>
        <v>0</v>
      </c>
      <c r="I133" s="24">
        <f t="shared" si="10"/>
        <v>3837790</v>
      </c>
    </row>
    <row r="134" spans="1:9" x14ac:dyDescent="0.3">
      <c r="A134" s="223"/>
      <c r="B134" s="230"/>
      <c r="C134" s="231"/>
      <c r="D134" s="22" t="s">
        <v>31</v>
      </c>
      <c r="E134" s="23">
        <f t="shared" si="10"/>
        <v>-2210</v>
      </c>
      <c r="F134" s="23">
        <f t="shared" si="10"/>
        <v>0</v>
      </c>
      <c r="G134" s="23">
        <f t="shared" si="10"/>
        <v>0</v>
      </c>
      <c r="H134" s="23">
        <f t="shared" si="10"/>
        <v>0</v>
      </c>
      <c r="I134" s="24">
        <f t="shared" si="10"/>
        <v>-2210</v>
      </c>
    </row>
    <row r="135" spans="1:9" x14ac:dyDescent="0.3">
      <c r="A135" s="223"/>
      <c r="B135" s="207" t="s">
        <v>121</v>
      </c>
      <c r="C135" s="208" t="s">
        <v>14</v>
      </c>
      <c r="D135" s="16" t="s">
        <v>29</v>
      </c>
      <c r="E135" s="17">
        <v>1400000</v>
      </c>
      <c r="F135" s="14">
        <v>0</v>
      </c>
      <c r="G135" s="14">
        <v>0</v>
      </c>
      <c r="H135" s="14">
        <v>0</v>
      </c>
      <c r="I135" s="15">
        <f>SUM(E135:H135)</f>
        <v>1400000</v>
      </c>
    </row>
    <row r="136" spans="1:9" x14ac:dyDescent="0.3">
      <c r="A136" s="223"/>
      <c r="B136" s="207"/>
      <c r="C136" s="208"/>
      <c r="D136" s="16" t="s">
        <v>28</v>
      </c>
      <c r="E136" s="17">
        <v>747050</v>
      </c>
      <c r="F136" s="17">
        <v>0</v>
      </c>
      <c r="G136" s="17">
        <v>0</v>
      </c>
      <c r="H136" s="17">
        <v>0</v>
      </c>
      <c r="I136" s="15">
        <f t="shared" ref="I136:I179" si="11">SUM(E136:H136)</f>
        <v>747050</v>
      </c>
    </row>
    <row r="137" spans="1:9" x14ac:dyDescent="0.3">
      <c r="A137" s="223"/>
      <c r="B137" s="207"/>
      <c r="C137" s="209"/>
      <c r="D137" s="16" t="s">
        <v>31</v>
      </c>
      <c r="E137" s="17">
        <f>E136-E135</f>
        <v>-652950</v>
      </c>
      <c r="F137" s="17">
        <v>0</v>
      </c>
      <c r="G137" s="17">
        <v>0</v>
      </c>
      <c r="H137" s="17">
        <v>0</v>
      </c>
      <c r="I137" s="15">
        <f t="shared" si="11"/>
        <v>-652950</v>
      </c>
    </row>
    <row r="138" spans="1:9" x14ac:dyDescent="0.3">
      <c r="A138" s="223"/>
      <c r="B138" s="180"/>
      <c r="C138" s="210" t="s">
        <v>18</v>
      </c>
      <c r="D138" s="16" t="s">
        <v>29</v>
      </c>
      <c r="E138" s="17">
        <v>15906750</v>
      </c>
      <c r="F138" s="14">
        <v>0</v>
      </c>
      <c r="G138" s="14">
        <v>0</v>
      </c>
      <c r="H138" s="14">
        <v>0</v>
      </c>
      <c r="I138" s="15">
        <f t="shared" si="11"/>
        <v>15906750</v>
      </c>
    </row>
    <row r="139" spans="1:9" x14ac:dyDescent="0.3">
      <c r="A139" s="223"/>
      <c r="B139" s="180"/>
      <c r="C139" s="208"/>
      <c r="D139" s="16" t="s">
        <v>28</v>
      </c>
      <c r="E139" s="17">
        <v>14137324</v>
      </c>
      <c r="F139" s="17">
        <v>0</v>
      </c>
      <c r="G139" s="17">
        <v>0</v>
      </c>
      <c r="H139" s="17">
        <v>0</v>
      </c>
      <c r="I139" s="15">
        <f t="shared" si="11"/>
        <v>14137324</v>
      </c>
    </row>
    <row r="140" spans="1:9" x14ac:dyDescent="0.3">
      <c r="A140" s="223"/>
      <c r="B140" s="180"/>
      <c r="C140" s="209"/>
      <c r="D140" s="16" t="s">
        <v>31</v>
      </c>
      <c r="E140" s="17">
        <f>E139-E138</f>
        <v>-1769426</v>
      </c>
      <c r="F140" s="17">
        <v>0</v>
      </c>
      <c r="G140" s="17">
        <v>0</v>
      </c>
      <c r="H140" s="17">
        <v>0</v>
      </c>
      <c r="I140" s="15">
        <f t="shared" si="11"/>
        <v>-1769426</v>
      </c>
    </row>
    <row r="141" spans="1:9" x14ac:dyDescent="0.3">
      <c r="A141" s="223"/>
      <c r="B141" s="29"/>
      <c r="C141" s="210" t="s">
        <v>1</v>
      </c>
      <c r="D141" s="16" t="s">
        <v>29</v>
      </c>
      <c r="E141" s="17">
        <v>8800000</v>
      </c>
      <c r="F141" s="14">
        <v>0</v>
      </c>
      <c r="G141" s="14">
        <v>0</v>
      </c>
      <c r="H141" s="14">
        <v>0</v>
      </c>
      <c r="I141" s="15">
        <f t="shared" si="11"/>
        <v>8800000</v>
      </c>
    </row>
    <row r="142" spans="1:9" x14ac:dyDescent="0.3">
      <c r="A142" s="223"/>
      <c r="B142" s="29"/>
      <c r="C142" s="208"/>
      <c r="D142" s="16" t="s">
        <v>28</v>
      </c>
      <c r="E142" s="17">
        <v>5710320</v>
      </c>
      <c r="F142" s="17">
        <v>0</v>
      </c>
      <c r="G142" s="17">
        <v>0</v>
      </c>
      <c r="H142" s="17">
        <v>0</v>
      </c>
      <c r="I142" s="15">
        <f t="shared" si="11"/>
        <v>5710320</v>
      </c>
    </row>
    <row r="143" spans="1:9" x14ac:dyDescent="0.3">
      <c r="A143" s="223"/>
      <c r="B143" s="29"/>
      <c r="C143" s="209"/>
      <c r="D143" s="16" t="s">
        <v>31</v>
      </c>
      <c r="E143" s="17">
        <f>E142-E141</f>
        <v>-3089680</v>
      </c>
      <c r="F143" s="17">
        <v>0</v>
      </c>
      <c r="G143" s="17">
        <v>0</v>
      </c>
      <c r="H143" s="17">
        <v>0</v>
      </c>
      <c r="I143" s="15">
        <f t="shared" si="11"/>
        <v>-3089680</v>
      </c>
    </row>
    <row r="144" spans="1:9" x14ac:dyDescent="0.3">
      <c r="A144" s="223"/>
      <c r="B144" s="29"/>
      <c r="C144" s="30"/>
      <c r="D144" s="16" t="s">
        <v>29</v>
      </c>
      <c r="E144" s="17">
        <v>1420000</v>
      </c>
      <c r="F144" s="14">
        <v>0</v>
      </c>
      <c r="G144" s="14">
        <v>0</v>
      </c>
      <c r="H144" s="14">
        <v>0</v>
      </c>
      <c r="I144" s="15">
        <f>SUM(E144:H144)</f>
        <v>1420000</v>
      </c>
    </row>
    <row r="145" spans="1:9" x14ac:dyDescent="0.3">
      <c r="A145" s="223"/>
      <c r="B145" s="29"/>
      <c r="C145" s="30" t="s">
        <v>2</v>
      </c>
      <c r="D145" s="16" t="s">
        <v>28</v>
      </c>
      <c r="E145" s="17">
        <v>1414276</v>
      </c>
      <c r="F145" s="17">
        <v>0</v>
      </c>
      <c r="G145" s="17">
        <v>0</v>
      </c>
      <c r="H145" s="17">
        <v>0</v>
      </c>
      <c r="I145" s="15">
        <f>SUM(E145:H145)</f>
        <v>1414276</v>
      </c>
    </row>
    <row r="146" spans="1:9" x14ac:dyDescent="0.3">
      <c r="A146" s="223"/>
      <c r="B146" s="29"/>
      <c r="C146" s="31"/>
      <c r="D146" s="16" t="s">
        <v>31</v>
      </c>
      <c r="E146" s="17">
        <f>E145-E144</f>
        <v>-5724</v>
      </c>
      <c r="F146" s="17">
        <v>0</v>
      </c>
      <c r="G146" s="17">
        <v>0</v>
      </c>
      <c r="H146" s="17">
        <v>0</v>
      </c>
      <c r="I146" s="15">
        <f>SUM(E146:H146)</f>
        <v>-5724</v>
      </c>
    </row>
    <row r="147" spans="1:9" x14ac:dyDescent="0.3">
      <c r="A147" s="223"/>
      <c r="B147" s="29"/>
      <c r="C147" s="225" t="s">
        <v>111</v>
      </c>
      <c r="D147" s="16" t="s">
        <v>29</v>
      </c>
      <c r="E147" s="17">
        <v>1000000</v>
      </c>
      <c r="F147" s="14">
        <v>0</v>
      </c>
      <c r="G147" s="14">
        <v>0</v>
      </c>
      <c r="H147" s="14">
        <v>0</v>
      </c>
      <c r="I147" s="15">
        <f t="shared" si="11"/>
        <v>1000000</v>
      </c>
    </row>
    <row r="148" spans="1:9" x14ac:dyDescent="0.3">
      <c r="A148" s="223"/>
      <c r="B148" s="29"/>
      <c r="C148" s="208"/>
      <c r="D148" s="16" t="s">
        <v>28</v>
      </c>
      <c r="E148" s="17">
        <v>906160</v>
      </c>
      <c r="F148" s="17">
        <v>0</v>
      </c>
      <c r="G148" s="17">
        <v>0</v>
      </c>
      <c r="H148" s="17">
        <v>0</v>
      </c>
      <c r="I148" s="15">
        <f t="shared" si="11"/>
        <v>906160</v>
      </c>
    </row>
    <row r="149" spans="1:9" x14ac:dyDescent="0.3">
      <c r="A149" s="223"/>
      <c r="B149" s="29"/>
      <c r="C149" s="209"/>
      <c r="D149" s="16" t="s">
        <v>31</v>
      </c>
      <c r="E149" s="17">
        <f>E148-E147</f>
        <v>-93840</v>
      </c>
      <c r="F149" s="17">
        <v>0</v>
      </c>
      <c r="G149" s="17">
        <v>0</v>
      </c>
      <c r="H149" s="17">
        <v>0</v>
      </c>
      <c r="I149" s="15">
        <f t="shared" si="11"/>
        <v>-93840</v>
      </c>
    </row>
    <row r="150" spans="1:9" x14ac:dyDescent="0.3">
      <c r="A150" s="223"/>
      <c r="B150" s="202"/>
      <c r="C150" s="204" t="s">
        <v>5</v>
      </c>
      <c r="D150" s="25" t="s">
        <v>29</v>
      </c>
      <c r="E150" s="26">
        <f t="shared" ref="E150:I152" si="12">E135+E138+E141+E147+E144</f>
        <v>28526750</v>
      </c>
      <c r="F150" s="26">
        <f t="shared" si="12"/>
        <v>0</v>
      </c>
      <c r="G150" s="26">
        <f t="shared" si="12"/>
        <v>0</v>
      </c>
      <c r="H150" s="26">
        <f t="shared" si="12"/>
        <v>0</v>
      </c>
      <c r="I150" s="28">
        <f t="shared" si="12"/>
        <v>28526750</v>
      </c>
    </row>
    <row r="151" spans="1:9" x14ac:dyDescent="0.3">
      <c r="A151" s="223"/>
      <c r="B151" s="202"/>
      <c r="C151" s="205"/>
      <c r="D151" s="25" t="s">
        <v>28</v>
      </c>
      <c r="E151" s="26">
        <f t="shared" si="12"/>
        <v>22915130</v>
      </c>
      <c r="F151" s="26">
        <f t="shared" si="12"/>
        <v>0</v>
      </c>
      <c r="G151" s="26">
        <f t="shared" si="12"/>
        <v>0</v>
      </c>
      <c r="H151" s="26">
        <f t="shared" si="12"/>
        <v>0</v>
      </c>
      <c r="I151" s="28">
        <f t="shared" si="12"/>
        <v>22915130</v>
      </c>
    </row>
    <row r="152" spans="1:9" x14ac:dyDescent="0.3">
      <c r="A152" s="223"/>
      <c r="B152" s="203"/>
      <c r="C152" s="206"/>
      <c r="D152" s="25" t="s">
        <v>29</v>
      </c>
      <c r="E152" s="26">
        <f t="shared" si="12"/>
        <v>-5611620</v>
      </c>
      <c r="F152" s="26">
        <f t="shared" si="12"/>
        <v>0</v>
      </c>
      <c r="G152" s="26">
        <f t="shared" si="12"/>
        <v>0</v>
      </c>
      <c r="H152" s="26">
        <f t="shared" si="12"/>
        <v>0</v>
      </c>
      <c r="I152" s="28">
        <f t="shared" si="12"/>
        <v>-5611620</v>
      </c>
    </row>
    <row r="153" spans="1:9" ht="16.5" customHeight="1" x14ac:dyDescent="0.3">
      <c r="A153" s="223"/>
      <c r="B153" s="207" t="s">
        <v>122</v>
      </c>
      <c r="C153" s="210" t="s">
        <v>18</v>
      </c>
      <c r="D153" s="16" t="s">
        <v>29</v>
      </c>
      <c r="E153" s="17">
        <v>160200</v>
      </c>
      <c r="F153" s="14">
        <v>0</v>
      </c>
      <c r="G153" s="14">
        <v>0</v>
      </c>
      <c r="H153" s="14">
        <v>0</v>
      </c>
      <c r="I153" s="15">
        <f>SUM(E153:H153)</f>
        <v>160200</v>
      </c>
    </row>
    <row r="154" spans="1:9" x14ac:dyDescent="0.3">
      <c r="A154" s="223"/>
      <c r="B154" s="207"/>
      <c r="C154" s="208"/>
      <c r="D154" s="16" t="s">
        <v>28</v>
      </c>
      <c r="E154" s="17">
        <v>125080</v>
      </c>
      <c r="F154" s="17">
        <v>0</v>
      </c>
      <c r="G154" s="17">
        <v>0</v>
      </c>
      <c r="H154" s="17">
        <v>0</v>
      </c>
      <c r="I154" s="15">
        <f>SUM(E154:H154)</f>
        <v>125080</v>
      </c>
    </row>
    <row r="155" spans="1:9" x14ac:dyDescent="0.3">
      <c r="A155" s="223"/>
      <c r="B155" s="207"/>
      <c r="C155" s="209"/>
      <c r="D155" s="16" t="s">
        <v>31</v>
      </c>
      <c r="E155" s="17">
        <f>E154-E153</f>
        <v>-35120</v>
      </c>
      <c r="F155" s="17">
        <v>0</v>
      </c>
      <c r="G155" s="17">
        <v>0</v>
      </c>
      <c r="H155" s="17">
        <v>0</v>
      </c>
      <c r="I155" s="15">
        <f>SUM(E155:H155)</f>
        <v>-35120</v>
      </c>
    </row>
    <row r="156" spans="1:9" ht="16.5" customHeight="1" x14ac:dyDescent="0.3">
      <c r="A156" s="223"/>
      <c r="B156" s="202"/>
      <c r="C156" s="204" t="s">
        <v>5</v>
      </c>
      <c r="D156" s="25" t="s">
        <v>29</v>
      </c>
      <c r="E156" s="26">
        <f t="shared" ref="E156:I158" si="13">E153</f>
        <v>160200</v>
      </c>
      <c r="F156" s="26">
        <f t="shared" si="13"/>
        <v>0</v>
      </c>
      <c r="G156" s="26">
        <f t="shared" si="13"/>
        <v>0</v>
      </c>
      <c r="H156" s="26">
        <f t="shared" si="13"/>
        <v>0</v>
      </c>
      <c r="I156" s="28">
        <f t="shared" si="13"/>
        <v>160200</v>
      </c>
    </row>
    <row r="157" spans="1:9" x14ac:dyDescent="0.3">
      <c r="A157" s="223"/>
      <c r="B157" s="202"/>
      <c r="C157" s="205"/>
      <c r="D157" s="25" t="s">
        <v>28</v>
      </c>
      <c r="E157" s="26">
        <f t="shared" si="13"/>
        <v>125080</v>
      </c>
      <c r="F157" s="26">
        <f t="shared" si="13"/>
        <v>0</v>
      </c>
      <c r="G157" s="26">
        <f t="shared" si="13"/>
        <v>0</v>
      </c>
      <c r="H157" s="26">
        <f t="shared" si="13"/>
        <v>0</v>
      </c>
      <c r="I157" s="28">
        <f t="shared" si="13"/>
        <v>125080</v>
      </c>
    </row>
    <row r="158" spans="1:9" x14ac:dyDescent="0.3">
      <c r="A158" s="223"/>
      <c r="B158" s="203"/>
      <c r="C158" s="206"/>
      <c r="D158" s="25" t="s">
        <v>29</v>
      </c>
      <c r="E158" s="26">
        <f t="shared" si="13"/>
        <v>-35120</v>
      </c>
      <c r="F158" s="26">
        <f t="shared" si="13"/>
        <v>0</v>
      </c>
      <c r="G158" s="26">
        <f t="shared" si="13"/>
        <v>0</v>
      </c>
      <c r="H158" s="26">
        <f t="shared" si="13"/>
        <v>0</v>
      </c>
      <c r="I158" s="28">
        <f t="shared" si="13"/>
        <v>-35120</v>
      </c>
    </row>
    <row r="159" spans="1:9" x14ac:dyDescent="0.3">
      <c r="A159" s="223"/>
      <c r="B159" s="249" t="s">
        <v>123</v>
      </c>
      <c r="C159" s="210" t="s">
        <v>135</v>
      </c>
      <c r="D159" s="16" t="s">
        <v>29</v>
      </c>
      <c r="E159" s="17">
        <v>1467000</v>
      </c>
      <c r="F159" s="14">
        <v>0</v>
      </c>
      <c r="G159" s="14">
        <v>0</v>
      </c>
      <c r="H159" s="14">
        <v>0</v>
      </c>
      <c r="I159" s="15">
        <f t="shared" si="11"/>
        <v>1467000</v>
      </c>
    </row>
    <row r="160" spans="1:9" x14ac:dyDescent="0.3">
      <c r="A160" s="223"/>
      <c r="B160" s="237"/>
      <c r="C160" s="208"/>
      <c r="D160" s="16" t="s">
        <v>28</v>
      </c>
      <c r="E160" s="17">
        <v>1351900</v>
      </c>
      <c r="F160" s="17">
        <v>0</v>
      </c>
      <c r="G160" s="17">
        <v>0</v>
      </c>
      <c r="H160" s="17">
        <v>0</v>
      </c>
      <c r="I160" s="15">
        <f t="shared" si="11"/>
        <v>1351900</v>
      </c>
    </row>
    <row r="161" spans="1:9" x14ac:dyDescent="0.3">
      <c r="A161" s="223"/>
      <c r="B161" s="237"/>
      <c r="C161" s="209"/>
      <c r="D161" s="16" t="s">
        <v>31</v>
      </c>
      <c r="E161" s="17">
        <f>E160-E159</f>
        <v>-115100</v>
      </c>
      <c r="F161" s="17">
        <v>0</v>
      </c>
      <c r="G161" s="17">
        <v>0</v>
      </c>
      <c r="H161" s="17">
        <v>0</v>
      </c>
      <c r="I161" s="15">
        <f t="shared" si="11"/>
        <v>-115100</v>
      </c>
    </row>
    <row r="162" spans="1:9" x14ac:dyDescent="0.3">
      <c r="A162" s="223"/>
      <c r="B162" s="237"/>
      <c r="C162" s="210" t="s">
        <v>75</v>
      </c>
      <c r="D162" s="16" t="s">
        <v>29</v>
      </c>
      <c r="E162" s="17">
        <v>36000</v>
      </c>
      <c r="F162" s="14">
        <v>0</v>
      </c>
      <c r="G162" s="14">
        <v>0</v>
      </c>
      <c r="H162" s="14">
        <v>0</v>
      </c>
      <c r="I162" s="15">
        <f t="shared" si="11"/>
        <v>36000</v>
      </c>
    </row>
    <row r="163" spans="1:9" x14ac:dyDescent="0.3">
      <c r="A163" s="223"/>
      <c r="B163" s="237"/>
      <c r="C163" s="208"/>
      <c r="D163" s="16" t="s">
        <v>28</v>
      </c>
      <c r="E163" s="17">
        <v>20000</v>
      </c>
      <c r="F163" s="17">
        <v>0</v>
      </c>
      <c r="G163" s="17">
        <v>0</v>
      </c>
      <c r="H163" s="17">
        <v>0</v>
      </c>
      <c r="I163" s="15">
        <f t="shared" si="11"/>
        <v>20000</v>
      </c>
    </row>
    <row r="164" spans="1:9" x14ac:dyDescent="0.3">
      <c r="A164" s="223"/>
      <c r="B164" s="237"/>
      <c r="C164" s="209"/>
      <c r="D164" s="16" t="s">
        <v>31</v>
      </c>
      <c r="E164" s="17">
        <f>E163-E162</f>
        <v>-16000</v>
      </c>
      <c r="F164" s="17">
        <v>0</v>
      </c>
      <c r="G164" s="17">
        <v>0</v>
      </c>
      <c r="H164" s="17">
        <v>0</v>
      </c>
      <c r="I164" s="15">
        <f t="shared" si="11"/>
        <v>-16000</v>
      </c>
    </row>
    <row r="165" spans="1:9" x14ac:dyDescent="0.3">
      <c r="A165" s="223"/>
      <c r="B165" s="237"/>
      <c r="C165" s="210" t="s">
        <v>136</v>
      </c>
      <c r="D165" s="16" t="s">
        <v>29</v>
      </c>
      <c r="E165" s="17">
        <v>267000</v>
      </c>
      <c r="F165" s="14">
        <v>0</v>
      </c>
      <c r="G165" s="14">
        <v>0</v>
      </c>
      <c r="H165" s="14">
        <v>0</v>
      </c>
      <c r="I165" s="15">
        <f t="shared" si="11"/>
        <v>267000</v>
      </c>
    </row>
    <row r="166" spans="1:9" x14ac:dyDescent="0.3">
      <c r="A166" s="223"/>
      <c r="B166" s="237"/>
      <c r="C166" s="208"/>
      <c r="D166" s="16" t="s">
        <v>28</v>
      </c>
      <c r="E166" s="17">
        <v>266620</v>
      </c>
      <c r="F166" s="17">
        <v>0</v>
      </c>
      <c r="G166" s="17">
        <v>0</v>
      </c>
      <c r="H166" s="17">
        <v>0</v>
      </c>
      <c r="I166" s="15">
        <f t="shared" si="11"/>
        <v>266620</v>
      </c>
    </row>
    <row r="167" spans="1:9" x14ac:dyDescent="0.3">
      <c r="A167" s="223"/>
      <c r="B167" s="237"/>
      <c r="C167" s="209"/>
      <c r="D167" s="16" t="s">
        <v>31</v>
      </c>
      <c r="E167" s="17">
        <f>E166-E165</f>
        <v>-380</v>
      </c>
      <c r="F167" s="17">
        <v>0</v>
      </c>
      <c r="G167" s="17">
        <v>0</v>
      </c>
      <c r="H167" s="17">
        <v>0</v>
      </c>
      <c r="I167" s="15">
        <f t="shared" si="11"/>
        <v>-380</v>
      </c>
    </row>
    <row r="168" spans="1:9" x14ac:dyDescent="0.3">
      <c r="A168" s="223"/>
      <c r="B168" s="237"/>
      <c r="C168" s="210" t="s">
        <v>3</v>
      </c>
      <c r="D168" s="16" t="s">
        <v>29</v>
      </c>
      <c r="E168" s="17">
        <v>234000</v>
      </c>
      <c r="F168" s="14">
        <v>0</v>
      </c>
      <c r="G168" s="14">
        <v>0</v>
      </c>
      <c r="H168" s="14">
        <v>0</v>
      </c>
      <c r="I168" s="15">
        <f>SUM(E168:H168)</f>
        <v>234000</v>
      </c>
    </row>
    <row r="169" spans="1:9" x14ac:dyDescent="0.3">
      <c r="A169" s="223"/>
      <c r="B169" s="237"/>
      <c r="C169" s="208"/>
      <c r="D169" s="16" t="s">
        <v>28</v>
      </c>
      <c r="E169" s="17">
        <v>229630</v>
      </c>
      <c r="F169" s="17">
        <v>0</v>
      </c>
      <c r="G169" s="17">
        <v>0</v>
      </c>
      <c r="H169" s="17">
        <v>0</v>
      </c>
      <c r="I169" s="15">
        <f>SUM(E169:H169)</f>
        <v>229630</v>
      </c>
    </row>
    <row r="170" spans="1:9" x14ac:dyDescent="0.3">
      <c r="A170" s="223"/>
      <c r="B170" s="237"/>
      <c r="C170" s="209"/>
      <c r="D170" s="16" t="s">
        <v>31</v>
      </c>
      <c r="E170" s="17">
        <f>E169-E168</f>
        <v>-4370</v>
      </c>
      <c r="F170" s="17">
        <v>0</v>
      </c>
      <c r="G170" s="17">
        <v>0</v>
      </c>
      <c r="H170" s="17">
        <v>0</v>
      </c>
      <c r="I170" s="15">
        <f>SUM(E170:H170)</f>
        <v>-4370</v>
      </c>
    </row>
    <row r="171" spans="1:9" x14ac:dyDescent="0.3">
      <c r="A171" s="223"/>
      <c r="B171" s="237"/>
      <c r="C171" s="204" t="s">
        <v>5</v>
      </c>
      <c r="D171" s="25" t="s">
        <v>29</v>
      </c>
      <c r="E171" s="26">
        <f t="shared" ref="E171:I173" si="14">E159+E162+E165+E168</f>
        <v>2004000</v>
      </c>
      <c r="F171" s="26">
        <f t="shared" si="14"/>
        <v>0</v>
      </c>
      <c r="G171" s="26">
        <f t="shared" si="14"/>
        <v>0</v>
      </c>
      <c r="H171" s="26">
        <f t="shared" si="14"/>
        <v>0</v>
      </c>
      <c r="I171" s="28">
        <f t="shared" si="14"/>
        <v>2004000</v>
      </c>
    </row>
    <row r="172" spans="1:9" x14ac:dyDescent="0.3">
      <c r="A172" s="223"/>
      <c r="B172" s="237"/>
      <c r="C172" s="205"/>
      <c r="D172" s="25" t="s">
        <v>28</v>
      </c>
      <c r="E172" s="26">
        <f t="shared" si="14"/>
        <v>1868150</v>
      </c>
      <c r="F172" s="26">
        <f t="shared" si="14"/>
        <v>0</v>
      </c>
      <c r="G172" s="26">
        <f t="shared" si="14"/>
        <v>0</v>
      </c>
      <c r="H172" s="26">
        <f t="shared" si="14"/>
        <v>0</v>
      </c>
      <c r="I172" s="28">
        <f t="shared" si="14"/>
        <v>1868150</v>
      </c>
    </row>
    <row r="173" spans="1:9" x14ac:dyDescent="0.3">
      <c r="A173" s="223"/>
      <c r="B173" s="250"/>
      <c r="C173" s="206"/>
      <c r="D173" s="25" t="s">
        <v>29</v>
      </c>
      <c r="E173" s="26">
        <f t="shared" si="14"/>
        <v>-135850</v>
      </c>
      <c r="F173" s="26">
        <f t="shared" si="14"/>
        <v>0</v>
      </c>
      <c r="G173" s="26">
        <f t="shared" si="14"/>
        <v>0</v>
      </c>
      <c r="H173" s="26">
        <f t="shared" si="14"/>
        <v>0</v>
      </c>
      <c r="I173" s="28">
        <f t="shared" si="14"/>
        <v>-135850</v>
      </c>
    </row>
    <row r="174" spans="1:9" ht="16.5" customHeight="1" x14ac:dyDescent="0.3">
      <c r="A174" s="223"/>
      <c r="B174" s="249" t="s">
        <v>124</v>
      </c>
      <c r="C174" s="210" t="s">
        <v>14</v>
      </c>
      <c r="D174" s="16" t="s">
        <v>29</v>
      </c>
      <c r="E174" s="17">
        <v>400000</v>
      </c>
      <c r="F174" s="14">
        <v>0</v>
      </c>
      <c r="G174" s="14">
        <v>0</v>
      </c>
      <c r="H174" s="14">
        <v>0</v>
      </c>
      <c r="I174" s="15">
        <f t="shared" si="11"/>
        <v>400000</v>
      </c>
    </row>
    <row r="175" spans="1:9" x14ac:dyDescent="0.3">
      <c r="A175" s="223"/>
      <c r="B175" s="237"/>
      <c r="C175" s="208"/>
      <c r="D175" s="16" t="s">
        <v>28</v>
      </c>
      <c r="E175" s="17">
        <v>46100</v>
      </c>
      <c r="F175" s="17">
        <v>0</v>
      </c>
      <c r="G175" s="17">
        <v>0</v>
      </c>
      <c r="H175" s="17">
        <v>0</v>
      </c>
      <c r="I175" s="15">
        <f t="shared" si="11"/>
        <v>46100</v>
      </c>
    </row>
    <row r="176" spans="1:9" x14ac:dyDescent="0.3">
      <c r="A176" s="223"/>
      <c r="B176" s="237"/>
      <c r="C176" s="209"/>
      <c r="D176" s="16" t="s">
        <v>31</v>
      </c>
      <c r="E176" s="17">
        <f>E175-E174</f>
        <v>-353900</v>
      </c>
      <c r="F176" s="17">
        <v>0</v>
      </c>
      <c r="G176" s="17">
        <v>0</v>
      </c>
      <c r="H176" s="17">
        <v>0</v>
      </c>
      <c r="I176" s="15">
        <f t="shared" si="11"/>
        <v>-353900</v>
      </c>
    </row>
    <row r="177" spans="1:9" x14ac:dyDescent="0.3">
      <c r="A177" s="223"/>
      <c r="B177" s="237"/>
      <c r="C177" s="210" t="s">
        <v>77</v>
      </c>
      <c r="D177" s="16" t="s">
        <v>29</v>
      </c>
      <c r="E177" s="17">
        <v>3800000</v>
      </c>
      <c r="F177" s="14">
        <v>0</v>
      </c>
      <c r="G177" s="14">
        <v>0</v>
      </c>
      <c r="H177" s="14">
        <v>0</v>
      </c>
      <c r="I177" s="15">
        <f t="shared" si="11"/>
        <v>3800000</v>
      </c>
    </row>
    <row r="178" spans="1:9" x14ac:dyDescent="0.3">
      <c r="A178" s="223"/>
      <c r="B178" s="237"/>
      <c r="C178" s="208"/>
      <c r="D178" s="16" t="s">
        <v>28</v>
      </c>
      <c r="E178" s="17">
        <v>3800000</v>
      </c>
      <c r="F178" s="17">
        <v>0</v>
      </c>
      <c r="G178" s="17">
        <v>0</v>
      </c>
      <c r="H178" s="17">
        <v>0</v>
      </c>
      <c r="I178" s="15">
        <f t="shared" si="11"/>
        <v>3800000</v>
      </c>
    </row>
    <row r="179" spans="1:9" x14ac:dyDescent="0.3">
      <c r="A179" s="223"/>
      <c r="B179" s="237"/>
      <c r="C179" s="209"/>
      <c r="D179" s="16" t="s">
        <v>31</v>
      </c>
      <c r="E179" s="17">
        <f>E178-E177</f>
        <v>0</v>
      </c>
      <c r="F179" s="17">
        <v>0</v>
      </c>
      <c r="G179" s="17">
        <v>0</v>
      </c>
      <c r="H179" s="17">
        <v>0</v>
      </c>
      <c r="I179" s="15">
        <f t="shared" si="11"/>
        <v>0</v>
      </c>
    </row>
    <row r="180" spans="1:9" x14ac:dyDescent="0.3">
      <c r="A180" s="223"/>
      <c r="B180" s="237"/>
      <c r="C180" s="210" t="s">
        <v>78</v>
      </c>
      <c r="D180" s="16" t="s">
        <v>29</v>
      </c>
      <c r="E180" s="17">
        <v>776800</v>
      </c>
      <c r="F180" s="14">
        <v>0</v>
      </c>
      <c r="G180" s="14">
        <v>0</v>
      </c>
      <c r="H180" s="14">
        <v>0</v>
      </c>
      <c r="I180" s="15">
        <f>SUM(E180:H180)</f>
        <v>776800</v>
      </c>
    </row>
    <row r="181" spans="1:9" x14ac:dyDescent="0.3">
      <c r="A181" s="223"/>
      <c r="B181" s="237"/>
      <c r="C181" s="208"/>
      <c r="D181" s="16" t="s">
        <v>28</v>
      </c>
      <c r="E181" s="17">
        <v>764571</v>
      </c>
      <c r="F181" s="17">
        <v>0</v>
      </c>
      <c r="G181" s="17">
        <v>0</v>
      </c>
      <c r="H181" s="17">
        <v>0</v>
      </c>
      <c r="I181" s="15">
        <f>SUM(E181:H181)</f>
        <v>764571</v>
      </c>
    </row>
    <row r="182" spans="1:9" x14ac:dyDescent="0.3">
      <c r="A182" s="223"/>
      <c r="B182" s="237"/>
      <c r="C182" s="209"/>
      <c r="D182" s="16" t="s">
        <v>31</v>
      </c>
      <c r="E182" s="17">
        <f>E181-E180</f>
        <v>-12229</v>
      </c>
      <c r="F182" s="17">
        <v>0</v>
      </c>
      <c r="G182" s="17">
        <v>0</v>
      </c>
      <c r="H182" s="17">
        <v>0</v>
      </c>
      <c r="I182" s="15">
        <f>SUM(E182:H182)</f>
        <v>-12229</v>
      </c>
    </row>
    <row r="183" spans="1:9" x14ac:dyDescent="0.3">
      <c r="A183" s="223"/>
      <c r="B183" s="237"/>
      <c r="C183" s="204" t="s">
        <v>5</v>
      </c>
      <c r="D183" s="25" t="s">
        <v>29</v>
      </c>
      <c r="E183" s="26">
        <f t="shared" ref="E183:I185" si="15">E174+E177+E180</f>
        <v>4976800</v>
      </c>
      <c r="F183" s="26">
        <f t="shared" si="15"/>
        <v>0</v>
      </c>
      <c r="G183" s="26">
        <f t="shared" si="15"/>
        <v>0</v>
      </c>
      <c r="H183" s="26">
        <f t="shared" si="15"/>
        <v>0</v>
      </c>
      <c r="I183" s="28">
        <f t="shared" si="15"/>
        <v>4976800</v>
      </c>
    </row>
    <row r="184" spans="1:9" x14ac:dyDescent="0.3">
      <c r="A184" s="223"/>
      <c r="B184" s="237"/>
      <c r="C184" s="205"/>
      <c r="D184" s="25" t="s">
        <v>28</v>
      </c>
      <c r="E184" s="26">
        <f t="shared" si="15"/>
        <v>4610671</v>
      </c>
      <c r="F184" s="26">
        <f t="shared" si="15"/>
        <v>0</v>
      </c>
      <c r="G184" s="26">
        <f t="shared" si="15"/>
        <v>0</v>
      </c>
      <c r="H184" s="26">
        <f t="shared" si="15"/>
        <v>0</v>
      </c>
      <c r="I184" s="28">
        <f t="shared" si="15"/>
        <v>4610671</v>
      </c>
    </row>
    <row r="185" spans="1:9" x14ac:dyDescent="0.3">
      <c r="A185" s="223"/>
      <c r="B185" s="237"/>
      <c r="C185" s="206"/>
      <c r="D185" s="25" t="s">
        <v>29</v>
      </c>
      <c r="E185" s="26">
        <f t="shared" si="15"/>
        <v>-366129</v>
      </c>
      <c r="F185" s="26">
        <f t="shared" si="15"/>
        <v>0</v>
      </c>
      <c r="G185" s="26">
        <f t="shared" si="15"/>
        <v>0</v>
      </c>
      <c r="H185" s="26">
        <f t="shared" si="15"/>
        <v>0</v>
      </c>
      <c r="I185" s="28">
        <f t="shared" si="15"/>
        <v>-366129</v>
      </c>
    </row>
    <row r="186" spans="1:9" ht="16.5" customHeight="1" x14ac:dyDescent="0.3">
      <c r="A186" s="223"/>
      <c r="B186" s="249" t="s">
        <v>125</v>
      </c>
      <c r="C186" s="210" t="s">
        <v>14</v>
      </c>
      <c r="D186" s="16" t="s">
        <v>29</v>
      </c>
      <c r="E186" s="17">
        <v>47700</v>
      </c>
      <c r="F186" s="14">
        <v>0</v>
      </c>
      <c r="G186" s="14">
        <v>0</v>
      </c>
      <c r="H186" s="14">
        <v>0</v>
      </c>
      <c r="I186" s="15">
        <f t="shared" ref="I186:I212" si="16">SUM(E186:H186)</f>
        <v>47700</v>
      </c>
    </row>
    <row r="187" spans="1:9" x14ac:dyDescent="0.3">
      <c r="A187" s="223"/>
      <c r="B187" s="237"/>
      <c r="C187" s="208"/>
      <c r="D187" s="16" t="s">
        <v>28</v>
      </c>
      <c r="E187" s="17">
        <v>18700</v>
      </c>
      <c r="F187" s="17">
        <v>0</v>
      </c>
      <c r="G187" s="17">
        <v>0</v>
      </c>
      <c r="H187" s="17">
        <v>0</v>
      </c>
      <c r="I187" s="15">
        <f t="shared" si="16"/>
        <v>18700</v>
      </c>
    </row>
    <row r="188" spans="1:9" x14ac:dyDescent="0.3">
      <c r="A188" s="223"/>
      <c r="B188" s="237"/>
      <c r="C188" s="209"/>
      <c r="D188" s="16" t="s">
        <v>31</v>
      </c>
      <c r="E188" s="17">
        <f>E187-E186</f>
        <v>-29000</v>
      </c>
      <c r="F188" s="17">
        <v>0</v>
      </c>
      <c r="G188" s="17">
        <v>0</v>
      </c>
      <c r="H188" s="17">
        <v>0</v>
      </c>
      <c r="I188" s="15">
        <f t="shared" si="16"/>
        <v>-29000</v>
      </c>
    </row>
    <row r="189" spans="1:9" x14ac:dyDescent="0.3">
      <c r="A189" s="223"/>
      <c r="B189" s="237"/>
      <c r="C189" s="210" t="s">
        <v>79</v>
      </c>
      <c r="D189" s="16" t="s">
        <v>29</v>
      </c>
      <c r="E189" s="17">
        <v>1097900</v>
      </c>
      <c r="F189" s="14">
        <v>0</v>
      </c>
      <c r="G189" s="14">
        <v>0</v>
      </c>
      <c r="H189" s="14">
        <v>0</v>
      </c>
      <c r="I189" s="15">
        <f t="shared" si="16"/>
        <v>1097900</v>
      </c>
    </row>
    <row r="190" spans="1:9" x14ac:dyDescent="0.3">
      <c r="A190" s="223"/>
      <c r="B190" s="237"/>
      <c r="C190" s="208"/>
      <c r="D190" s="16" t="s">
        <v>28</v>
      </c>
      <c r="E190" s="17">
        <v>1097900</v>
      </c>
      <c r="F190" s="17">
        <v>0</v>
      </c>
      <c r="G190" s="17">
        <v>0</v>
      </c>
      <c r="H190" s="17">
        <v>0</v>
      </c>
      <c r="I190" s="15">
        <f t="shared" si="16"/>
        <v>1097900</v>
      </c>
    </row>
    <row r="191" spans="1:9" x14ac:dyDescent="0.3">
      <c r="A191" s="223"/>
      <c r="B191" s="237"/>
      <c r="C191" s="209"/>
      <c r="D191" s="16" t="s">
        <v>31</v>
      </c>
      <c r="E191" s="17">
        <f>E190-E189</f>
        <v>0</v>
      </c>
      <c r="F191" s="17">
        <v>0</v>
      </c>
      <c r="G191" s="17">
        <v>0</v>
      </c>
      <c r="H191" s="17">
        <v>0</v>
      </c>
      <c r="I191" s="15">
        <f t="shared" si="16"/>
        <v>0</v>
      </c>
    </row>
    <row r="192" spans="1:9" x14ac:dyDescent="0.3">
      <c r="A192" s="223"/>
      <c r="B192" s="237"/>
      <c r="C192" s="210" t="s">
        <v>80</v>
      </c>
      <c r="D192" s="16" t="s">
        <v>29</v>
      </c>
      <c r="E192" s="17">
        <v>681400</v>
      </c>
      <c r="F192" s="14">
        <v>0</v>
      </c>
      <c r="G192" s="14">
        <v>0</v>
      </c>
      <c r="H192" s="14">
        <v>0</v>
      </c>
      <c r="I192" s="15">
        <f>SUM(E192:H192)</f>
        <v>681400</v>
      </c>
    </row>
    <row r="193" spans="1:9" x14ac:dyDescent="0.3">
      <c r="A193" s="223"/>
      <c r="B193" s="237"/>
      <c r="C193" s="208"/>
      <c r="D193" s="16" t="s">
        <v>28</v>
      </c>
      <c r="E193" s="17">
        <v>681400</v>
      </c>
      <c r="F193" s="17">
        <v>0</v>
      </c>
      <c r="G193" s="17">
        <v>0</v>
      </c>
      <c r="H193" s="17">
        <v>0</v>
      </c>
      <c r="I193" s="15">
        <f>SUM(E193:H193)</f>
        <v>681400</v>
      </c>
    </row>
    <row r="194" spans="1:9" x14ac:dyDescent="0.3">
      <c r="A194" s="223"/>
      <c r="B194" s="237"/>
      <c r="C194" s="209"/>
      <c r="D194" s="16" t="s">
        <v>31</v>
      </c>
      <c r="E194" s="17">
        <f>E193-E192</f>
        <v>0</v>
      </c>
      <c r="F194" s="17">
        <v>0</v>
      </c>
      <c r="G194" s="17">
        <v>0</v>
      </c>
      <c r="H194" s="17">
        <v>0</v>
      </c>
      <c r="I194" s="15">
        <f>SUM(E194:H194)</f>
        <v>0</v>
      </c>
    </row>
    <row r="195" spans="1:9" x14ac:dyDescent="0.3">
      <c r="A195" s="223"/>
      <c r="B195" s="237"/>
      <c r="C195" s="204" t="s">
        <v>5</v>
      </c>
      <c r="D195" s="25" t="s">
        <v>29</v>
      </c>
      <c r="E195" s="26">
        <f t="shared" ref="E195:I197" si="17">E186+E189+E192</f>
        <v>1827000</v>
      </c>
      <c r="F195" s="26">
        <f t="shared" si="17"/>
        <v>0</v>
      </c>
      <c r="G195" s="26">
        <f t="shared" si="17"/>
        <v>0</v>
      </c>
      <c r="H195" s="26">
        <f t="shared" si="17"/>
        <v>0</v>
      </c>
      <c r="I195" s="28">
        <f t="shared" si="17"/>
        <v>1827000</v>
      </c>
    </row>
    <row r="196" spans="1:9" x14ac:dyDescent="0.3">
      <c r="A196" s="223"/>
      <c r="B196" s="237"/>
      <c r="C196" s="205"/>
      <c r="D196" s="25" t="s">
        <v>28</v>
      </c>
      <c r="E196" s="26">
        <f t="shared" si="17"/>
        <v>1798000</v>
      </c>
      <c r="F196" s="26">
        <f t="shared" si="17"/>
        <v>0</v>
      </c>
      <c r="G196" s="26">
        <f t="shared" si="17"/>
        <v>0</v>
      </c>
      <c r="H196" s="26">
        <f t="shared" si="17"/>
        <v>0</v>
      </c>
      <c r="I196" s="28">
        <f t="shared" si="17"/>
        <v>1798000</v>
      </c>
    </row>
    <row r="197" spans="1:9" x14ac:dyDescent="0.3">
      <c r="A197" s="223"/>
      <c r="B197" s="237"/>
      <c r="C197" s="206"/>
      <c r="D197" s="25" t="s">
        <v>29</v>
      </c>
      <c r="E197" s="26">
        <f t="shared" si="17"/>
        <v>-29000</v>
      </c>
      <c r="F197" s="26">
        <f t="shared" si="17"/>
        <v>0</v>
      </c>
      <c r="G197" s="26">
        <f t="shared" si="17"/>
        <v>0</v>
      </c>
      <c r="H197" s="26">
        <f t="shared" si="17"/>
        <v>0</v>
      </c>
      <c r="I197" s="28">
        <f t="shared" si="17"/>
        <v>-29000</v>
      </c>
    </row>
    <row r="198" spans="1:9" ht="16.5" customHeight="1" x14ac:dyDescent="0.3">
      <c r="A198" s="223"/>
      <c r="B198" s="251" t="s">
        <v>126</v>
      </c>
      <c r="C198" s="210" t="s">
        <v>14</v>
      </c>
      <c r="D198" s="16" t="s">
        <v>29</v>
      </c>
      <c r="E198" s="17">
        <v>118500</v>
      </c>
      <c r="F198" s="14">
        <v>0</v>
      </c>
      <c r="G198" s="14">
        <v>0</v>
      </c>
      <c r="H198" s="14">
        <v>0</v>
      </c>
      <c r="I198" s="15">
        <f t="shared" si="16"/>
        <v>118500</v>
      </c>
    </row>
    <row r="199" spans="1:9" x14ac:dyDescent="0.3">
      <c r="A199" s="223"/>
      <c r="B199" s="207"/>
      <c r="C199" s="208"/>
      <c r="D199" s="16" t="s">
        <v>28</v>
      </c>
      <c r="E199" s="17">
        <v>85150</v>
      </c>
      <c r="F199" s="17">
        <v>0</v>
      </c>
      <c r="G199" s="17">
        <v>0</v>
      </c>
      <c r="H199" s="17">
        <v>0</v>
      </c>
      <c r="I199" s="15">
        <f t="shared" si="16"/>
        <v>85150</v>
      </c>
    </row>
    <row r="200" spans="1:9" x14ac:dyDescent="0.3">
      <c r="A200" s="223"/>
      <c r="B200" s="207"/>
      <c r="C200" s="209"/>
      <c r="D200" s="16" t="s">
        <v>31</v>
      </c>
      <c r="E200" s="17">
        <f>E199-E198</f>
        <v>-33350</v>
      </c>
      <c r="F200" s="17">
        <v>0</v>
      </c>
      <c r="G200" s="17">
        <v>0</v>
      </c>
      <c r="H200" s="17">
        <v>0</v>
      </c>
      <c r="I200" s="15">
        <f t="shared" si="16"/>
        <v>-33350</v>
      </c>
    </row>
    <row r="201" spans="1:9" x14ac:dyDescent="0.3">
      <c r="A201" s="223"/>
      <c r="B201" s="32"/>
      <c r="C201" s="210" t="s">
        <v>81</v>
      </c>
      <c r="D201" s="16" t="s">
        <v>29</v>
      </c>
      <c r="E201" s="17">
        <v>1009990</v>
      </c>
      <c r="F201" s="14">
        <v>0</v>
      </c>
      <c r="G201" s="14">
        <v>0</v>
      </c>
      <c r="H201" s="14">
        <v>0</v>
      </c>
      <c r="I201" s="15">
        <f t="shared" si="16"/>
        <v>1009990</v>
      </c>
    </row>
    <row r="202" spans="1:9" x14ac:dyDescent="0.3">
      <c r="A202" s="223"/>
      <c r="B202" s="32"/>
      <c r="C202" s="208"/>
      <c r="D202" s="16" t="s">
        <v>28</v>
      </c>
      <c r="E202" s="17">
        <v>1009894</v>
      </c>
      <c r="F202" s="17">
        <v>0</v>
      </c>
      <c r="G202" s="17">
        <v>0</v>
      </c>
      <c r="H202" s="17">
        <v>0</v>
      </c>
      <c r="I202" s="15">
        <f t="shared" si="16"/>
        <v>1009894</v>
      </c>
    </row>
    <row r="203" spans="1:9" x14ac:dyDescent="0.3">
      <c r="A203" s="223"/>
      <c r="B203" s="32"/>
      <c r="C203" s="209"/>
      <c r="D203" s="16" t="s">
        <v>31</v>
      </c>
      <c r="E203" s="17">
        <f>E202-E201</f>
        <v>-96</v>
      </c>
      <c r="F203" s="17">
        <v>0</v>
      </c>
      <c r="G203" s="17">
        <v>0</v>
      </c>
      <c r="H203" s="17">
        <v>0</v>
      </c>
      <c r="I203" s="15">
        <f t="shared" si="16"/>
        <v>-96</v>
      </c>
    </row>
    <row r="204" spans="1:9" x14ac:dyDescent="0.3">
      <c r="A204" s="223"/>
      <c r="B204" s="32"/>
      <c r="C204" s="210" t="s">
        <v>76</v>
      </c>
      <c r="D204" s="16" t="s">
        <v>29</v>
      </c>
      <c r="E204" s="17">
        <v>517000</v>
      </c>
      <c r="F204" s="14">
        <v>0</v>
      </c>
      <c r="G204" s="14">
        <v>0</v>
      </c>
      <c r="H204" s="14">
        <v>0</v>
      </c>
      <c r="I204" s="15">
        <f>SUM(E204:H204)</f>
        <v>517000</v>
      </c>
    </row>
    <row r="205" spans="1:9" x14ac:dyDescent="0.3">
      <c r="A205" s="223"/>
      <c r="B205" s="32"/>
      <c r="C205" s="208"/>
      <c r="D205" s="16" t="s">
        <v>28</v>
      </c>
      <c r="E205" s="17">
        <v>517000</v>
      </c>
      <c r="F205" s="17">
        <v>0</v>
      </c>
      <c r="G205" s="17">
        <v>0</v>
      </c>
      <c r="H205" s="17">
        <v>0</v>
      </c>
      <c r="I205" s="15">
        <f>SUM(E205:H205)</f>
        <v>517000</v>
      </c>
    </row>
    <row r="206" spans="1:9" x14ac:dyDescent="0.3">
      <c r="A206" s="223"/>
      <c r="B206" s="32"/>
      <c r="C206" s="209"/>
      <c r="D206" s="16" t="s">
        <v>31</v>
      </c>
      <c r="E206" s="17">
        <f>E205-E204</f>
        <v>0</v>
      </c>
      <c r="F206" s="17">
        <v>0</v>
      </c>
      <c r="G206" s="17">
        <v>0</v>
      </c>
      <c r="H206" s="17">
        <v>0</v>
      </c>
      <c r="I206" s="15">
        <f>SUM(E206:H206)</f>
        <v>0</v>
      </c>
    </row>
    <row r="207" spans="1:9" x14ac:dyDescent="0.3">
      <c r="A207" s="223"/>
      <c r="B207" s="32"/>
      <c r="C207" s="204" t="s">
        <v>5</v>
      </c>
      <c r="D207" s="25" t="s">
        <v>29</v>
      </c>
      <c r="E207" s="26">
        <f t="shared" ref="E207:I209" si="18">E198+E201+E204</f>
        <v>1645490</v>
      </c>
      <c r="F207" s="26">
        <f t="shared" si="18"/>
        <v>0</v>
      </c>
      <c r="G207" s="26">
        <f t="shared" si="18"/>
        <v>0</v>
      </c>
      <c r="H207" s="26">
        <f t="shared" si="18"/>
        <v>0</v>
      </c>
      <c r="I207" s="28">
        <f t="shared" si="18"/>
        <v>1645490</v>
      </c>
    </row>
    <row r="208" spans="1:9" x14ac:dyDescent="0.3">
      <c r="A208" s="223"/>
      <c r="B208" s="32"/>
      <c r="C208" s="205"/>
      <c r="D208" s="25" t="s">
        <v>28</v>
      </c>
      <c r="E208" s="26">
        <f t="shared" si="18"/>
        <v>1612044</v>
      </c>
      <c r="F208" s="26">
        <f t="shared" si="18"/>
        <v>0</v>
      </c>
      <c r="G208" s="26">
        <f t="shared" si="18"/>
        <v>0</v>
      </c>
      <c r="H208" s="26">
        <f t="shared" si="18"/>
        <v>0</v>
      </c>
      <c r="I208" s="28">
        <f t="shared" si="18"/>
        <v>1612044</v>
      </c>
    </row>
    <row r="209" spans="1:9" x14ac:dyDescent="0.3">
      <c r="A209" s="223"/>
      <c r="B209" s="33"/>
      <c r="C209" s="206"/>
      <c r="D209" s="25" t="s">
        <v>29</v>
      </c>
      <c r="E209" s="26">
        <f t="shared" si="18"/>
        <v>-33446</v>
      </c>
      <c r="F209" s="26">
        <f t="shared" si="18"/>
        <v>0</v>
      </c>
      <c r="G209" s="26">
        <f t="shared" si="18"/>
        <v>0</v>
      </c>
      <c r="H209" s="26">
        <f t="shared" si="18"/>
        <v>0</v>
      </c>
      <c r="I209" s="28">
        <f t="shared" si="18"/>
        <v>-33446</v>
      </c>
    </row>
    <row r="210" spans="1:9" ht="16.5" customHeight="1" x14ac:dyDescent="0.3">
      <c r="A210" s="223"/>
      <c r="B210" s="251" t="s">
        <v>127</v>
      </c>
      <c r="C210" s="210" t="s">
        <v>75</v>
      </c>
      <c r="D210" s="16" t="s">
        <v>29</v>
      </c>
      <c r="E210" s="17">
        <v>16856000</v>
      </c>
      <c r="F210" s="14">
        <v>0</v>
      </c>
      <c r="G210" s="14">
        <v>0</v>
      </c>
      <c r="H210" s="14">
        <v>0</v>
      </c>
      <c r="I210" s="15">
        <f t="shared" si="16"/>
        <v>16856000</v>
      </c>
    </row>
    <row r="211" spans="1:9" x14ac:dyDescent="0.3">
      <c r="A211" s="223"/>
      <c r="B211" s="207"/>
      <c r="C211" s="208"/>
      <c r="D211" s="16" t="s">
        <v>28</v>
      </c>
      <c r="E211" s="17">
        <v>14630000</v>
      </c>
      <c r="F211" s="17">
        <v>0</v>
      </c>
      <c r="G211" s="17">
        <v>0</v>
      </c>
      <c r="H211" s="17">
        <v>0</v>
      </c>
      <c r="I211" s="15">
        <f t="shared" si="16"/>
        <v>14630000</v>
      </c>
    </row>
    <row r="212" spans="1:9" x14ac:dyDescent="0.3">
      <c r="A212" s="223"/>
      <c r="B212" s="207"/>
      <c r="C212" s="209"/>
      <c r="D212" s="16" t="s">
        <v>31</v>
      </c>
      <c r="E212" s="17">
        <f>E211-E210</f>
        <v>-2226000</v>
      </c>
      <c r="F212" s="17">
        <v>0</v>
      </c>
      <c r="G212" s="17">
        <v>0</v>
      </c>
      <c r="H212" s="17">
        <v>0</v>
      </c>
      <c r="I212" s="15">
        <f t="shared" si="16"/>
        <v>-2226000</v>
      </c>
    </row>
    <row r="213" spans="1:9" x14ac:dyDescent="0.3">
      <c r="A213" s="223"/>
      <c r="B213" s="32"/>
      <c r="C213" s="210" t="s">
        <v>82</v>
      </c>
      <c r="D213" s="16" t="s">
        <v>29</v>
      </c>
      <c r="E213" s="17">
        <v>3923080</v>
      </c>
      <c r="F213" s="17">
        <v>0</v>
      </c>
      <c r="G213" s="17">
        <v>0</v>
      </c>
      <c r="H213" s="17">
        <v>0</v>
      </c>
      <c r="I213" s="34">
        <v>3923080</v>
      </c>
    </row>
    <row r="214" spans="1:9" x14ac:dyDescent="0.3">
      <c r="A214" s="223"/>
      <c r="B214" s="32"/>
      <c r="C214" s="208"/>
      <c r="D214" s="16" t="s">
        <v>28</v>
      </c>
      <c r="E214" s="17">
        <v>3859332</v>
      </c>
      <c r="F214" s="17">
        <v>0</v>
      </c>
      <c r="G214" s="17">
        <v>0</v>
      </c>
      <c r="H214" s="17">
        <v>0</v>
      </c>
      <c r="I214" s="34">
        <v>3859332</v>
      </c>
    </row>
    <row r="215" spans="1:9" x14ac:dyDescent="0.3">
      <c r="A215" s="223"/>
      <c r="B215" s="32"/>
      <c r="C215" s="209"/>
      <c r="D215" s="16" t="s">
        <v>31</v>
      </c>
      <c r="E215" s="17">
        <f>E214-E213</f>
        <v>-63748</v>
      </c>
      <c r="F215" s="17">
        <v>0</v>
      </c>
      <c r="G215" s="17">
        <v>0</v>
      </c>
      <c r="H215" s="17">
        <v>0</v>
      </c>
      <c r="I215" s="34">
        <f>I213-I214</f>
        <v>63748</v>
      </c>
    </row>
    <row r="216" spans="1:9" ht="16.5" customHeight="1" x14ac:dyDescent="0.3">
      <c r="A216" s="223"/>
      <c r="B216" s="32"/>
      <c r="C216" s="210" t="s">
        <v>83</v>
      </c>
      <c r="D216" s="16" t="s">
        <v>29</v>
      </c>
      <c r="E216" s="17">
        <v>3616920</v>
      </c>
      <c r="F216" s="14">
        <v>0</v>
      </c>
      <c r="G216" s="14">
        <v>0</v>
      </c>
      <c r="H216" s="14">
        <v>0</v>
      </c>
      <c r="I216" s="15">
        <f t="shared" ref="I216:I230" si="19">SUM(E216:H216)</f>
        <v>3616920</v>
      </c>
    </row>
    <row r="217" spans="1:9" x14ac:dyDescent="0.3">
      <c r="A217" s="223"/>
      <c r="B217" s="32"/>
      <c r="C217" s="208"/>
      <c r="D217" s="16" t="s">
        <v>28</v>
      </c>
      <c r="E217" s="17">
        <v>2626460</v>
      </c>
      <c r="F217" s="17">
        <v>0</v>
      </c>
      <c r="G217" s="17">
        <v>0</v>
      </c>
      <c r="H217" s="17">
        <v>0</v>
      </c>
      <c r="I217" s="15">
        <f t="shared" si="19"/>
        <v>2626460</v>
      </c>
    </row>
    <row r="218" spans="1:9" x14ac:dyDescent="0.3">
      <c r="A218" s="223"/>
      <c r="B218" s="32"/>
      <c r="C218" s="209"/>
      <c r="D218" s="16" t="s">
        <v>31</v>
      </c>
      <c r="E218" s="17">
        <f>E217-E216</f>
        <v>-990460</v>
      </c>
      <c r="F218" s="17">
        <v>0</v>
      </c>
      <c r="G218" s="17">
        <v>0</v>
      </c>
      <c r="H218" s="17">
        <v>0</v>
      </c>
      <c r="I218" s="15">
        <f t="shared" si="19"/>
        <v>-990460</v>
      </c>
    </row>
    <row r="219" spans="1:9" ht="16.5" customHeight="1" x14ac:dyDescent="0.3">
      <c r="A219" s="223"/>
      <c r="B219" s="32"/>
      <c r="C219" s="210" t="s">
        <v>84</v>
      </c>
      <c r="D219" s="16" t="s">
        <v>29</v>
      </c>
      <c r="E219" s="17">
        <v>2702000</v>
      </c>
      <c r="F219" s="14">
        <v>0</v>
      </c>
      <c r="G219" s="14">
        <v>0</v>
      </c>
      <c r="H219" s="14">
        <v>0</v>
      </c>
      <c r="I219" s="15">
        <f>SUM(E219:H219)</f>
        <v>2702000</v>
      </c>
    </row>
    <row r="220" spans="1:9" x14ac:dyDescent="0.3">
      <c r="A220" s="223"/>
      <c r="B220" s="32"/>
      <c r="C220" s="208"/>
      <c r="D220" s="16" t="s">
        <v>28</v>
      </c>
      <c r="E220" s="17">
        <v>2503700</v>
      </c>
      <c r="F220" s="17">
        <v>0</v>
      </c>
      <c r="G220" s="17">
        <v>0</v>
      </c>
      <c r="H220" s="17">
        <v>0</v>
      </c>
      <c r="I220" s="15">
        <f>SUM(E220:H220)</f>
        <v>2503700</v>
      </c>
    </row>
    <row r="221" spans="1:9" x14ac:dyDescent="0.3">
      <c r="A221" s="223"/>
      <c r="B221" s="32"/>
      <c r="C221" s="209"/>
      <c r="D221" s="16" t="s">
        <v>31</v>
      </c>
      <c r="E221" s="17">
        <f>E220-E219</f>
        <v>-198300</v>
      </c>
      <c r="F221" s="17">
        <v>0</v>
      </c>
      <c r="G221" s="17">
        <v>0</v>
      </c>
      <c r="H221" s="17">
        <v>0</v>
      </c>
      <c r="I221" s="15">
        <f>SUM(E221:H221)</f>
        <v>-198300</v>
      </c>
    </row>
    <row r="222" spans="1:9" ht="16.5" customHeight="1" x14ac:dyDescent="0.3">
      <c r="A222" s="223"/>
      <c r="B222" s="32"/>
      <c r="C222" s="204" t="s">
        <v>5</v>
      </c>
      <c r="D222" s="25" t="s">
        <v>29</v>
      </c>
      <c r="E222" s="26">
        <f t="shared" ref="E222:I224" si="20">E210+E213+E216+E219</f>
        <v>27098000</v>
      </c>
      <c r="F222" s="26">
        <f t="shared" si="20"/>
        <v>0</v>
      </c>
      <c r="G222" s="26">
        <f t="shared" si="20"/>
        <v>0</v>
      </c>
      <c r="H222" s="26">
        <f t="shared" si="20"/>
        <v>0</v>
      </c>
      <c r="I222" s="28">
        <f t="shared" si="20"/>
        <v>27098000</v>
      </c>
    </row>
    <row r="223" spans="1:9" x14ac:dyDescent="0.3">
      <c r="A223" s="223"/>
      <c r="B223" s="32"/>
      <c r="C223" s="205"/>
      <c r="D223" s="25" t="s">
        <v>28</v>
      </c>
      <c r="E223" s="26">
        <f t="shared" si="20"/>
        <v>23619492</v>
      </c>
      <c r="F223" s="26">
        <f t="shared" si="20"/>
        <v>0</v>
      </c>
      <c r="G223" s="26">
        <f t="shared" si="20"/>
        <v>0</v>
      </c>
      <c r="H223" s="26">
        <f t="shared" si="20"/>
        <v>0</v>
      </c>
      <c r="I223" s="28">
        <f t="shared" si="20"/>
        <v>23619492</v>
      </c>
    </row>
    <row r="224" spans="1:9" x14ac:dyDescent="0.3">
      <c r="A224" s="223"/>
      <c r="B224" s="32"/>
      <c r="C224" s="206"/>
      <c r="D224" s="25" t="s">
        <v>29</v>
      </c>
      <c r="E224" s="26">
        <f t="shared" si="20"/>
        <v>-3478508</v>
      </c>
      <c r="F224" s="26">
        <f t="shared" si="20"/>
        <v>0</v>
      </c>
      <c r="G224" s="26">
        <f t="shared" si="20"/>
        <v>0</v>
      </c>
      <c r="H224" s="26">
        <f t="shared" si="20"/>
        <v>0</v>
      </c>
      <c r="I224" s="28">
        <f t="shared" si="20"/>
        <v>-3351012</v>
      </c>
    </row>
    <row r="225" spans="1:9" ht="16.5" customHeight="1" x14ac:dyDescent="0.3">
      <c r="A225" s="223"/>
      <c r="B225" s="238" t="s">
        <v>128</v>
      </c>
      <c r="C225" s="243" t="s">
        <v>85</v>
      </c>
      <c r="D225" s="16" t="s">
        <v>29</v>
      </c>
      <c r="E225" s="17">
        <v>224000</v>
      </c>
      <c r="F225" s="14">
        <v>0</v>
      </c>
      <c r="G225" s="14">
        <v>0</v>
      </c>
      <c r="H225" s="14">
        <v>0</v>
      </c>
      <c r="I225" s="15">
        <f t="shared" si="19"/>
        <v>224000</v>
      </c>
    </row>
    <row r="226" spans="1:9" x14ac:dyDescent="0.3">
      <c r="A226" s="223"/>
      <c r="B226" s="239"/>
      <c r="C226" s="211"/>
      <c r="D226" s="16" t="s">
        <v>28</v>
      </c>
      <c r="E226" s="17">
        <v>224000</v>
      </c>
      <c r="F226" s="17">
        <v>0</v>
      </c>
      <c r="G226" s="17">
        <v>0</v>
      </c>
      <c r="H226" s="17">
        <v>0</v>
      </c>
      <c r="I226" s="15">
        <f t="shared" si="19"/>
        <v>224000</v>
      </c>
    </row>
    <row r="227" spans="1:9" x14ac:dyDescent="0.3">
      <c r="A227" s="223"/>
      <c r="B227" s="239"/>
      <c r="C227" s="212"/>
      <c r="D227" s="16" t="s">
        <v>31</v>
      </c>
      <c r="E227" s="17">
        <f>E226-E225</f>
        <v>0</v>
      </c>
      <c r="F227" s="17">
        <v>0</v>
      </c>
      <c r="G227" s="17">
        <v>0</v>
      </c>
      <c r="H227" s="17">
        <v>0</v>
      </c>
      <c r="I227" s="15">
        <f t="shared" si="19"/>
        <v>0</v>
      </c>
    </row>
    <row r="228" spans="1:9" ht="16.5" customHeight="1" x14ac:dyDescent="0.3">
      <c r="A228" s="223"/>
      <c r="B228" s="32"/>
      <c r="C228" s="210" t="s">
        <v>84</v>
      </c>
      <c r="D228" s="16" t="s">
        <v>29</v>
      </c>
      <c r="E228" s="17">
        <v>6988000</v>
      </c>
      <c r="F228" s="14">
        <v>0</v>
      </c>
      <c r="G228" s="14">
        <v>0</v>
      </c>
      <c r="H228" s="14">
        <v>0</v>
      </c>
      <c r="I228" s="15">
        <f t="shared" si="19"/>
        <v>6988000</v>
      </c>
    </row>
    <row r="229" spans="1:9" x14ac:dyDescent="0.3">
      <c r="A229" s="223"/>
      <c r="B229" s="32"/>
      <c r="C229" s="208"/>
      <c r="D229" s="16" t="s">
        <v>28</v>
      </c>
      <c r="E229" s="17">
        <v>5433570</v>
      </c>
      <c r="F229" s="17">
        <v>0</v>
      </c>
      <c r="G229" s="17">
        <v>0</v>
      </c>
      <c r="H229" s="17">
        <v>0</v>
      </c>
      <c r="I229" s="15">
        <f t="shared" si="19"/>
        <v>5433570</v>
      </c>
    </row>
    <row r="230" spans="1:9" x14ac:dyDescent="0.3">
      <c r="A230" s="223"/>
      <c r="B230" s="32"/>
      <c r="C230" s="209"/>
      <c r="D230" s="16" t="s">
        <v>31</v>
      </c>
      <c r="E230" s="17">
        <f>E229-E228</f>
        <v>-1554430</v>
      </c>
      <c r="F230" s="17">
        <v>0</v>
      </c>
      <c r="G230" s="17">
        <v>0</v>
      </c>
      <c r="H230" s="17">
        <v>0</v>
      </c>
      <c r="I230" s="15">
        <f t="shared" si="19"/>
        <v>-1554430</v>
      </c>
    </row>
    <row r="231" spans="1:9" ht="16.5" customHeight="1" x14ac:dyDescent="0.3">
      <c r="A231" s="223"/>
      <c r="B231" s="32"/>
      <c r="C231" s="204" t="s">
        <v>5</v>
      </c>
      <c r="D231" s="25" t="s">
        <v>29</v>
      </c>
      <c r="E231" s="26">
        <f t="shared" ref="E231:I233" si="21">E225+E228</f>
        <v>7212000</v>
      </c>
      <c r="F231" s="26">
        <f t="shared" si="21"/>
        <v>0</v>
      </c>
      <c r="G231" s="26">
        <f t="shared" si="21"/>
        <v>0</v>
      </c>
      <c r="H231" s="26">
        <f t="shared" si="21"/>
        <v>0</v>
      </c>
      <c r="I231" s="28">
        <f t="shared" si="21"/>
        <v>7212000</v>
      </c>
    </row>
    <row r="232" spans="1:9" x14ac:dyDescent="0.3">
      <c r="A232" s="223"/>
      <c r="B232" s="32"/>
      <c r="C232" s="205"/>
      <c r="D232" s="25" t="s">
        <v>28</v>
      </c>
      <c r="E232" s="26">
        <f t="shared" si="21"/>
        <v>5657570</v>
      </c>
      <c r="F232" s="26">
        <f t="shared" si="21"/>
        <v>0</v>
      </c>
      <c r="G232" s="26">
        <f t="shared" si="21"/>
        <v>0</v>
      </c>
      <c r="H232" s="26">
        <f t="shared" si="21"/>
        <v>0</v>
      </c>
      <c r="I232" s="28">
        <f t="shared" si="21"/>
        <v>5657570</v>
      </c>
    </row>
    <row r="233" spans="1:9" x14ac:dyDescent="0.3">
      <c r="A233" s="223"/>
      <c r="B233" s="32"/>
      <c r="C233" s="205"/>
      <c r="D233" s="25" t="s">
        <v>29</v>
      </c>
      <c r="E233" s="26">
        <f t="shared" si="21"/>
        <v>-1554430</v>
      </c>
      <c r="F233" s="26">
        <f t="shared" si="21"/>
        <v>0</v>
      </c>
      <c r="G233" s="26">
        <f t="shared" si="21"/>
        <v>0</v>
      </c>
      <c r="H233" s="26">
        <f t="shared" si="21"/>
        <v>0</v>
      </c>
      <c r="I233" s="28">
        <f t="shared" si="21"/>
        <v>-1554430</v>
      </c>
    </row>
    <row r="234" spans="1:9" x14ac:dyDescent="0.3">
      <c r="A234" s="223"/>
      <c r="B234" s="188" t="s">
        <v>5</v>
      </c>
      <c r="C234" s="189"/>
      <c r="D234" s="22" t="s">
        <v>29</v>
      </c>
      <c r="E234" s="23">
        <f t="shared" ref="E234:I236" si="22">E150+E156+E171++E183+E195+E207+E222+E231</f>
        <v>73450240</v>
      </c>
      <c r="F234" s="23">
        <f t="shared" si="22"/>
        <v>0</v>
      </c>
      <c r="G234" s="23">
        <f t="shared" si="22"/>
        <v>0</v>
      </c>
      <c r="H234" s="23">
        <f t="shared" si="22"/>
        <v>0</v>
      </c>
      <c r="I234" s="24">
        <f t="shared" si="22"/>
        <v>73450240</v>
      </c>
    </row>
    <row r="235" spans="1:9" x14ac:dyDescent="0.3">
      <c r="A235" s="223"/>
      <c r="B235" s="190"/>
      <c r="C235" s="191"/>
      <c r="D235" s="22" t="s">
        <v>28</v>
      </c>
      <c r="E235" s="23">
        <f t="shared" si="22"/>
        <v>62206137</v>
      </c>
      <c r="F235" s="23">
        <f t="shared" si="22"/>
        <v>0</v>
      </c>
      <c r="G235" s="23">
        <f t="shared" si="22"/>
        <v>0</v>
      </c>
      <c r="H235" s="23">
        <f t="shared" si="22"/>
        <v>0</v>
      </c>
      <c r="I235" s="24">
        <f t="shared" si="22"/>
        <v>62206137</v>
      </c>
    </row>
    <row r="236" spans="1:9" x14ac:dyDescent="0.3">
      <c r="A236" s="224"/>
      <c r="B236" s="192"/>
      <c r="C236" s="193"/>
      <c r="D236" s="22" t="s">
        <v>31</v>
      </c>
      <c r="E236" s="23">
        <f t="shared" si="22"/>
        <v>-11244103</v>
      </c>
      <c r="F236" s="23">
        <f t="shared" si="22"/>
        <v>0</v>
      </c>
      <c r="G236" s="23">
        <f t="shared" si="22"/>
        <v>0</v>
      </c>
      <c r="H236" s="23">
        <f t="shared" si="22"/>
        <v>0</v>
      </c>
      <c r="I236" s="24">
        <f t="shared" si="22"/>
        <v>-11116607</v>
      </c>
    </row>
    <row r="237" spans="1:9" x14ac:dyDescent="0.3">
      <c r="A237" s="35"/>
      <c r="B237" s="252" t="s">
        <v>38</v>
      </c>
      <c r="C237" s="253"/>
      <c r="D237" s="36" t="s">
        <v>29</v>
      </c>
      <c r="E237" s="37">
        <f>E234+E132+E120</f>
        <v>556256000</v>
      </c>
      <c r="F237" s="37">
        <f>F234+F132+F120</f>
        <v>0</v>
      </c>
      <c r="G237" s="37">
        <f>G234+G132+G120</f>
        <v>0</v>
      </c>
      <c r="H237" s="37">
        <f>H234+H132+H120</f>
        <v>0</v>
      </c>
      <c r="I237" s="38">
        <f t="shared" ref="I237:I242" si="23">SUM(E237:H237)</f>
        <v>556256000</v>
      </c>
    </row>
    <row r="238" spans="1:9" x14ac:dyDescent="0.3">
      <c r="A238" s="39" t="s">
        <v>25</v>
      </c>
      <c r="B238" s="252"/>
      <c r="C238" s="253"/>
      <c r="D238" s="36" t="s">
        <v>28</v>
      </c>
      <c r="E238" s="37">
        <f>E235+E133+E121</f>
        <v>527531747</v>
      </c>
      <c r="F238" s="37">
        <f>F121+F133+F235</f>
        <v>0</v>
      </c>
      <c r="G238" s="37">
        <f>G121+G133+G235</f>
        <v>0</v>
      </c>
      <c r="H238" s="37">
        <f>H121+H133+H235</f>
        <v>0</v>
      </c>
      <c r="I238" s="38">
        <f t="shared" si="23"/>
        <v>527531747</v>
      </c>
    </row>
    <row r="239" spans="1:9" x14ac:dyDescent="0.3">
      <c r="A239" s="40"/>
      <c r="B239" s="254"/>
      <c r="C239" s="255"/>
      <c r="D239" s="36" t="s">
        <v>31</v>
      </c>
      <c r="E239" s="37">
        <f>E236+E134+E122</f>
        <v>-28724253</v>
      </c>
      <c r="F239" s="37">
        <f>F238-F237</f>
        <v>0</v>
      </c>
      <c r="G239" s="37">
        <f>G238-G237</f>
        <v>0</v>
      </c>
      <c r="H239" s="37">
        <v>0</v>
      </c>
      <c r="I239" s="41">
        <f t="shared" si="23"/>
        <v>-28724253</v>
      </c>
    </row>
    <row r="240" spans="1:9" x14ac:dyDescent="0.3">
      <c r="A240" s="258" t="s">
        <v>97</v>
      </c>
      <c r="B240" s="268" t="s">
        <v>104</v>
      </c>
      <c r="C240" s="261" t="s">
        <v>86</v>
      </c>
      <c r="D240" s="16" t="s">
        <v>29</v>
      </c>
      <c r="E240" s="17">
        <v>3890000</v>
      </c>
      <c r="F240" s="14">
        <v>0</v>
      </c>
      <c r="G240" s="14">
        <v>0</v>
      </c>
      <c r="H240" s="14">
        <v>0</v>
      </c>
      <c r="I240" s="15">
        <f t="shared" si="23"/>
        <v>3890000</v>
      </c>
    </row>
    <row r="241" spans="1:9" x14ac:dyDescent="0.3">
      <c r="A241" s="259"/>
      <c r="B241" s="256"/>
      <c r="C241" s="182"/>
      <c r="D241" s="16" t="s">
        <v>28</v>
      </c>
      <c r="E241" s="17">
        <v>3890000</v>
      </c>
      <c r="F241" s="17">
        <v>0</v>
      </c>
      <c r="G241" s="17">
        <v>0</v>
      </c>
      <c r="H241" s="17">
        <v>0</v>
      </c>
      <c r="I241" s="15">
        <f t="shared" si="23"/>
        <v>3890000</v>
      </c>
    </row>
    <row r="242" spans="1:9" x14ac:dyDescent="0.3">
      <c r="A242" s="259"/>
      <c r="B242" s="256"/>
      <c r="C242" s="262"/>
      <c r="D242" s="16" t="s">
        <v>31</v>
      </c>
      <c r="E242" s="17">
        <f>E241-E240</f>
        <v>0</v>
      </c>
      <c r="F242" s="17">
        <v>0</v>
      </c>
      <c r="G242" s="17">
        <v>0</v>
      </c>
      <c r="H242" s="17">
        <v>0</v>
      </c>
      <c r="I242" s="15">
        <f t="shared" si="23"/>
        <v>0</v>
      </c>
    </row>
    <row r="243" spans="1:9" x14ac:dyDescent="0.3">
      <c r="A243" s="259"/>
      <c r="B243" s="42"/>
      <c r="C243" s="261" t="s">
        <v>87</v>
      </c>
      <c r="D243" s="16" t="s">
        <v>29</v>
      </c>
      <c r="E243" s="17">
        <v>5000000</v>
      </c>
      <c r="F243" s="14">
        <v>0</v>
      </c>
      <c r="G243" s="14">
        <v>0</v>
      </c>
      <c r="H243" s="14">
        <v>0</v>
      </c>
      <c r="I243" s="15">
        <f t="shared" ref="I243:I251" si="24">SUM(E243:H243)</f>
        <v>5000000</v>
      </c>
    </row>
    <row r="244" spans="1:9" x14ac:dyDescent="0.3">
      <c r="A244" s="259"/>
      <c r="B244" s="42"/>
      <c r="C244" s="182"/>
      <c r="D244" s="16" t="s">
        <v>28</v>
      </c>
      <c r="E244" s="17">
        <v>5000000</v>
      </c>
      <c r="F244" s="17">
        <v>0</v>
      </c>
      <c r="G244" s="17">
        <v>0</v>
      </c>
      <c r="H244" s="17">
        <v>0</v>
      </c>
      <c r="I244" s="15">
        <f t="shared" si="24"/>
        <v>5000000</v>
      </c>
    </row>
    <row r="245" spans="1:9" x14ac:dyDescent="0.3">
      <c r="A245" s="259"/>
      <c r="B245" s="42"/>
      <c r="C245" s="262"/>
      <c r="D245" s="16" t="s">
        <v>31</v>
      </c>
      <c r="E245" s="17">
        <f>E244-E243</f>
        <v>0</v>
      </c>
      <c r="F245" s="17">
        <v>0</v>
      </c>
      <c r="G245" s="17">
        <v>0</v>
      </c>
      <c r="H245" s="17">
        <v>0</v>
      </c>
      <c r="I245" s="15">
        <f t="shared" si="24"/>
        <v>0</v>
      </c>
    </row>
    <row r="246" spans="1:9" x14ac:dyDescent="0.3">
      <c r="A246" s="259"/>
      <c r="B246" s="256"/>
      <c r="C246" s="204" t="s">
        <v>5</v>
      </c>
      <c r="D246" s="25" t="s">
        <v>29</v>
      </c>
      <c r="E246" s="26">
        <f t="shared" ref="E246:I247" si="25">E240+E243</f>
        <v>8890000</v>
      </c>
      <c r="F246" s="26">
        <f t="shared" si="25"/>
        <v>0</v>
      </c>
      <c r="G246" s="26">
        <f t="shared" si="25"/>
        <v>0</v>
      </c>
      <c r="H246" s="26">
        <f t="shared" si="25"/>
        <v>0</v>
      </c>
      <c r="I246" s="28">
        <f t="shared" si="25"/>
        <v>8890000</v>
      </c>
    </row>
    <row r="247" spans="1:9" x14ac:dyDescent="0.3">
      <c r="A247" s="259"/>
      <c r="B247" s="256"/>
      <c r="C247" s="205"/>
      <c r="D247" s="25" t="s">
        <v>28</v>
      </c>
      <c r="E247" s="26">
        <f t="shared" si="25"/>
        <v>8890000</v>
      </c>
      <c r="F247" s="26">
        <f t="shared" si="25"/>
        <v>0</v>
      </c>
      <c r="G247" s="26">
        <f t="shared" si="25"/>
        <v>0</v>
      </c>
      <c r="H247" s="26">
        <f t="shared" si="25"/>
        <v>0</v>
      </c>
      <c r="I247" s="28">
        <f t="shared" si="25"/>
        <v>8890000</v>
      </c>
    </row>
    <row r="248" spans="1:9" x14ac:dyDescent="0.3">
      <c r="A248" s="259"/>
      <c r="B248" s="256"/>
      <c r="C248" s="205"/>
      <c r="D248" s="25" t="s">
        <v>29</v>
      </c>
      <c r="E248" s="26">
        <f>E247-E246</f>
        <v>0</v>
      </c>
      <c r="F248" s="26">
        <f>F242+F245</f>
        <v>0</v>
      </c>
      <c r="G248" s="26">
        <f>G242+G245</f>
        <v>0</v>
      </c>
      <c r="H248" s="26">
        <f>H242+H245</f>
        <v>0</v>
      </c>
      <c r="I248" s="28">
        <f>I242+I245</f>
        <v>0</v>
      </c>
    </row>
    <row r="249" spans="1:9" x14ac:dyDescent="0.3">
      <c r="A249" s="259"/>
      <c r="B249" s="268" t="s">
        <v>105</v>
      </c>
      <c r="C249" s="261" t="s">
        <v>86</v>
      </c>
      <c r="D249" s="16" t="s">
        <v>29</v>
      </c>
      <c r="E249" s="17">
        <v>1250000</v>
      </c>
      <c r="F249" s="14">
        <v>0</v>
      </c>
      <c r="G249" s="14">
        <v>0</v>
      </c>
      <c r="H249" s="14">
        <v>0</v>
      </c>
      <c r="I249" s="15">
        <f t="shared" si="24"/>
        <v>1250000</v>
      </c>
    </row>
    <row r="250" spans="1:9" x14ac:dyDescent="0.3">
      <c r="A250" s="259"/>
      <c r="B250" s="256"/>
      <c r="C250" s="182"/>
      <c r="D250" s="16" t="s">
        <v>28</v>
      </c>
      <c r="E250" s="17">
        <v>1225000</v>
      </c>
      <c r="F250" s="17">
        <v>0</v>
      </c>
      <c r="G250" s="17">
        <v>0</v>
      </c>
      <c r="H250" s="17">
        <v>0</v>
      </c>
      <c r="I250" s="15">
        <f t="shared" si="24"/>
        <v>1225000</v>
      </c>
    </row>
    <row r="251" spans="1:9" x14ac:dyDescent="0.3">
      <c r="A251" s="259"/>
      <c r="B251" s="256"/>
      <c r="C251" s="262"/>
      <c r="D251" s="16" t="s">
        <v>31</v>
      </c>
      <c r="E251" s="17">
        <f>E250-E249</f>
        <v>-25000</v>
      </c>
      <c r="F251" s="17">
        <v>0</v>
      </c>
      <c r="G251" s="17">
        <v>0</v>
      </c>
      <c r="H251" s="17">
        <v>0</v>
      </c>
      <c r="I251" s="15">
        <f t="shared" si="24"/>
        <v>-25000</v>
      </c>
    </row>
    <row r="252" spans="1:9" x14ac:dyDescent="0.3">
      <c r="A252" s="259"/>
      <c r="B252" s="256"/>
      <c r="C252" s="204" t="s">
        <v>5</v>
      </c>
      <c r="D252" s="25" t="s">
        <v>29</v>
      </c>
      <c r="E252" s="26">
        <f t="shared" ref="E252:I254" si="26">E249</f>
        <v>1250000</v>
      </c>
      <c r="F252" s="26">
        <f t="shared" si="26"/>
        <v>0</v>
      </c>
      <c r="G252" s="26">
        <f t="shared" si="26"/>
        <v>0</v>
      </c>
      <c r="H252" s="26">
        <f t="shared" si="26"/>
        <v>0</v>
      </c>
      <c r="I252" s="28">
        <f t="shared" si="26"/>
        <v>1250000</v>
      </c>
    </row>
    <row r="253" spans="1:9" x14ac:dyDescent="0.3">
      <c r="A253" s="259"/>
      <c r="B253" s="256"/>
      <c r="C253" s="205"/>
      <c r="D253" s="25" t="s">
        <v>28</v>
      </c>
      <c r="E253" s="26">
        <f t="shared" si="26"/>
        <v>1225000</v>
      </c>
      <c r="F253" s="26">
        <f t="shared" si="26"/>
        <v>0</v>
      </c>
      <c r="G253" s="26">
        <f t="shared" si="26"/>
        <v>0</v>
      </c>
      <c r="H253" s="26">
        <f t="shared" si="26"/>
        <v>0</v>
      </c>
      <c r="I253" s="28">
        <f t="shared" si="26"/>
        <v>1225000</v>
      </c>
    </row>
    <row r="254" spans="1:9" x14ac:dyDescent="0.3">
      <c r="A254" s="259"/>
      <c r="B254" s="269"/>
      <c r="C254" s="205"/>
      <c r="D254" s="25" t="s">
        <v>29</v>
      </c>
      <c r="E254" s="26">
        <f t="shared" si="26"/>
        <v>-25000</v>
      </c>
      <c r="F254" s="26">
        <f t="shared" si="26"/>
        <v>0</v>
      </c>
      <c r="G254" s="26">
        <f t="shared" si="26"/>
        <v>0</v>
      </c>
      <c r="H254" s="26">
        <f t="shared" si="26"/>
        <v>0</v>
      </c>
      <c r="I254" s="28">
        <f t="shared" si="26"/>
        <v>-25000</v>
      </c>
    </row>
    <row r="255" spans="1:9" x14ac:dyDescent="0.3">
      <c r="A255" s="259"/>
      <c r="B255" s="268" t="s">
        <v>55</v>
      </c>
      <c r="C255" s="261" t="s">
        <v>87</v>
      </c>
      <c r="D255" s="16" t="s">
        <v>29</v>
      </c>
      <c r="E255" s="17">
        <v>800000</v>
      </c>
      <c r="F255" s="14">
        <v>0</v>
      </c>
      <c r="G255" s="14">
        <v>0</v>
      </c>
      <c r="H255" s="14">
        <v>0</v>
      </c>
      <c r="I255" s="15">
        <f>SUM(E255:H255)</f>
        <v>800000</v>
      </c>
    </row>
    <row r="256" spans="1:9" x14ac:dyDescent="0.3">
      <c r="A256" s="259"/>
      <c r="B256" s="256"/>
      <c r="C256" s="182"/>
      <c r="D256" s="16" t="s">
        <v>28</v>
      </c>
      <c r="E256" s="17">
        <v>800000</v>
      </c>
      <c r="F256" s="17">
        <v>0</v>
      </c>
      <c r="G256" s="17">
        <v>0</v>
      </c>
      <c r="H256" s="17">
        <v>0</v>
      </c>
      <c r="I256" s="15">
        <f>SUM(E256:H256)</f>
        <v>800000</v>
      </c>
    </row>
    <row r="257" spans="1:9" x14ac:dyDescent="0.3">
      <c r="A257" s="259"/>
      <c r="B257" s="256"/>
      <c r="C257" s="262"/>
      <c r="D257" s="16" t="s">
        <v>31</v>
      </c>
      <c r="E257" s="17">
        <f>E256-E255</f>
        <v>0</v>
      </c>
      <c r="F257" s="17">
        <v>0</v>
      </c>
      <c r="G257" s="17">
        <v>0</v>
      </c>
      <c r="H257" s="17">
        <v>0</v>
      </c>
      <c r="I257" s="15">
        <f>SUM(E257:H257)</f>
        <v>0</v>
      </c>
    </row>
    <row r="258" spans="1:9" x14ac:dyDescent="0.3">
      <c r="A258" s="259"/>
      <c r="B258" s="256"/>
      <c r="C258" s="204" t="s">
        <v>5</v>
      </c>
      <c r="D258" s="25" t="s">
        <v>29</v>
      </c>
      <c r="E258" s="26">
        <f t="shared" ref="E258:I260" si="27">E255</f>
        <v>800000</v>
      </c>
      <c r="F258" s="26">
        <f t="shared" si="27"/>
        <v>0</v>
      </c>
      <c r="G258" s="26">
        <f t="shared" si="27"/>
        <v>0</v>
      </c>
      <c r="H258" s="26">
        <f t="shared" si="27"/>
        <v>0</v>
      </c>
      <c r="I258" s="28">
        <f t="shared" si="27"/>
        <v>800000</v>
      </c>
    </row>
    <row r="259" spans="1:9" x14ac:dyDescent="0.3">
      <c r="A259" s="259"/>
      <c r="B259" s="256"/>
      <c r="C259" s="205"/>
      <c r="D259" s="25" t="s">
        <v>28</v>
      </c>
      <c r="E259" s="26">
        <f t="shared" si="27"/>
        <v>800000</v>
      </c>
      <c r="F259" s="26">
        <f t="shared" si="27"/>
        <v>0</v>
      </c>
      <c r="G259" s="26">
        <f t="shared" si="27"/>
        <v>0</v>
      </c>
      <c r="H259" s="26">
        <f t="shared" si="27"/>
        <v>0</v>
      </c>
      <c r="I259" s="28">
        <f t="shared" si="27"/>
        <v>800000</v>
      </c>
    </row>
    <row r="260" spans="1:9" x14ac:dyDescent="0.3">
      <c r="A260" s="260"/>
      <c r="B260" s="256"/>
      <c r="C260" s="205"/>
      <c r="D260" s="25" t="s">
        <v>29</v>
      </c>
      <c r="E260" s="26">
        <f t="shared" si="27"/>
        <v>0</v>
      </c>
      <c r="F260" s="26">
        <f t="shared" si="27"/>
        <v>0</v>
      </c>
      <c r="G260" s="26">
        <f t="shared" si="27"/>
        <v>0</v>
      </c>
      <c r="H260" s="26">
        <f t="shared" si="27"/>
        <v>0</v>
      </c>
      <c r="I260" s="28">
        <f t="shared" si="27"/>
        <v>0</v>
      </c>
    </row>
    <row r="261" spans="1:9" x14ac:dyDescent="0.3">
      <c r="A261" s="263" t="s">
        <v>11</v>
      </c>
      <c r="B261" s="266" t="s">
        <v>5</v>
      </c>
      <c r="C261" s="267"/>
      <c r="D261" s="36" t="s">
        <v>29</v>
      </c>
      <c r="E261" s="37">
        <f>E246+E252+E258</f>
        <v>10940000</v>
      </c>
      <c r="F261" s="37">
        <f>F240+F243+F249+F258</f>
        <v>0</v>
      </c>
      <c r="G261" s="37">
        <f>G240+G243+G249+G258</f>
        <v>0</v>
      </c>
      <c r="H261" s="37">
        <f>H240+H243+H249+H258</f>
        <v>0</v>
      </c>
      <c r="I261" s="41">
        <f>I240+I243+I249+I258</f>
        <v>10940000</v>
      </c>
    </row>
    <row r="262" spans="1:9" x14ac:dyDescent="0.3">
      <c r="A262" s="264"/>
      <c r="B262" s="266"/>
      <c r="C262" s="267"/>
      <c r="D262" s="36" t="s">
        <v>28</v>
      </c>
      <c r="E262" s="37">
        <f>E247+E253+E259</f>
        <v>10915000</v>
      </c>
      <c r="F262" s="37">
        <f t="shared" ref="F262:I263" si="28">F241+F244+F250+F259</f>
        <v>0</v>
      </c>
      <c r="G262" s="37">
        <f t="shared" si="28"/>
        <v>0</v>
      </c>
      <c r="H262" s="37">
        <f t="shared" si="28"/>
        <v>0</v>
      </c>
      <c r="I262" s="41">
        <f t="shared" si="28"/>
        <v>10915000</v>
      </c>
    </row>
    <row r="263" spans="1:9" x14ac:dyDescent="0.3">
      <c r="A263" s="265"/>
      <c r="B263" s="266"/>
      <c r="C263" s="267"/>
      <c r="D263" s="36" t="s">
        <v>31</v>
      </c>
      <c r="E263" s="37">
        <f>E248+E254+E260</f>
        <v>-25000</v>
      </c>
      <c r="F263" s="37">
        <f t="shared" si="28"/>
        <v>0</v>
      </c>
      <c r="G263" s="37">
        <f t="shared" si="28"/>
        <v>0</v>
      </c>
      <c r="H263" s="37">
        <f t="shared" si="28"/>
        <v>0</v>
      </c>
      <c r="I263" s="41">
        <f t="shared" si="28"/>
        <v>-25000</v>
      </c>
    </row>
    <row r="264" spans="1:9" x14ac:dyDescent="0.3">
      <c r="A264" s="302" t="s">
        <v>98</v>
      </c>
      <c r="B264" s="256" t="s">
        <v>103</v>
      </c>
      <c r="C264" s="208" t="s">
        <v>9</v>
      </c>
      <c r="D264" s="16" t="s">
        <v>29</v>
      </c>
      <c r="E264" s="17">
        <v>4300000</v>
      </c>
      <c r="F264" s="14">
        <v>0</v>
      </c>
      <c r="G264" s="14">
        <v>0</v>
      </c>
      <c r="H264" s="14">
        <v>0</v>
      </c>
      <c r="I264" s="15">
        <f>SUM(E264:H264)</f>
        <v>4300000</v>
      </c>
    </row>
    <row r="265" spans="1:9" x14ac:dyDescent="0.3">
      <c r="A265" s="259"/>
      <c r="B265" s="256"/>
      <c r="C265" s="208"/>
      <c r="D265" s="16" t="s">
        <v>28</v>
      </c>
      <c r="E265" s="17">
        <v>4300000</v>
      </c>
      <c r="F265" s="17">
        <v>0</v>
      </c>
      <c r="G265" s="17">
        <v>0</v>
      </c>
      <c r="H265" s="17">
        <v>0</v>
      </c>
      <c r="I265" s="15">
        <f t="shared" ref="I265:I272" si="29">SUM(E265:H265)</f>
        <v>4300000</v>
      </c>
    </row>
    <row r="266" spans="1:9" x14ac:dyDescent="0.3">
      <c r="A266" s="259"/>
      <c r="B266" s="256"/>
      <c r="C266" s="209"/>
      <c r="D266" s="16" t="s">
        <v>31</v>
      </c>
      <c r="E266" s="17">
        <f>E265-E264</f>
        <v>0</v>
      </c>
      <c r="F266" s="17">
        <v>0</v>
      </c>
      <c r="G266" s="17">
        <v>0</v>
      </c>
      <c r="H266" s="17">
        <v>0</v>
      </c>
      <c r="I266" s="15">
        <f t="shared" si="29"/>
        <v>0</v>
      </c>
    </row>
    <row r="267" spans="1:9" x14ac:dyDescent="0.3">
      <c r="A267" s="259"/>
      <c r="B267" s="43"/>
      <c r="C267" s="210" t="s">
        <v>4</v>
      </c>
      <c r="D267" s="16" t="s">
        <v>29</v>
      </c>
      <c r="E267" s="17">
        <v>990000</v>
      </c>
      <c r="F267" s="14">
        <v>0</v>
      </c>
      <c r="G267" s="14">
        <v>0</v>
      </c>
      <c r="H267" s="14">
        <v>0</v>
      </c>
      <c r="I267" s="15">
        <f t="shared" si="29"/>
        <v>990000</v>
      </c>
    </row>
    <row r="268" spans="1:9" x14ac:dyDescent="0.3">
      <c r="A268" s="259"/>
      <c r="B268" s="43"/>
      <c r="C268" s="208"/>
      <c r="D268" s="16" t="s">
        <v>28</v>
      </c>
      <c r="E268" s="17">
        <v>990000</v>
      </c>
      <c r="F268" s="17">
        <v>0</v>
      </c>
      <c r="G268" s="17">
        <v>0</v>
      </c>
      <c r="H268" s="17">
        <v>0</v>
      </c>
      <c r="I268" s="15">
        <f t="shared" si="29"/>
        <v>990000</v>
      </c>
    </row>
    <row r="269" spans="1:9" x14ac:dyDescent="0.3">
      <c r="A269" s="259"/>
      <c r="B269" s="43"/>
      <c r="C269" s="209"/>
      <c r="D269" s="16" t="s">
        <v>31</v>
      </c>
      <c r="E269" s="17">
        <f>E268-E267</f>
        <v>0</v>
      </c>
      <c r="F269" s="17">
        <v>0</v>
      </c>
      <c r="G269" s="17">
        <v>0</v>
      </c>
      <c r="H269" s="17">
        <v>0</v>
      </c>
      <c r="I269" s="15">
        <f t="shared" si="29"/>
        <v>0</v>
      </c>
    </row>
    <row r="270" spans="1:9" ht="16.5" customHeight="1" x14ac:dyDescent="0.3">
      <c r="A270" s="259"/>
      <c r="B270" s="43"/>
      <c r="C270" s="225" t="s">
        <v>12</v>
      </c>
      <c r="D270" s="16" t="s">
        <v>29</v>
      </c>
      <c r="E270" s="17">
        <v>5210000</v>
      </c>
      <c r="F270" s="14">
        <v>0</v>
      </c>
      <c r="G270" s="14">
        <v>0</v>
      </c>
      <c r="H270" s="14">
        <v>0</v>
      </c>
      <c r="I270" s="15">
        <f t="shared" si="29"/>
        <v>5210000</v>
      </c>
    </row>
    <row r="271" spans="1:9" x14ac:dyDescent="0.3">
      <c r="A271" s="259"/>
      <c r="B271" s="43"/>
      <c r="C271" s="208"/>
      <c r="D271" s="16" t="s">
        <v>28</v>
      </c>
      <c r="E271" s="17">
        <v>5210000</v>
      </c>
      <c r="F271" s="17">
        <v>0</v>
      </c>
      <c r="G271" s="17">
        <v>0</v>
      </c>
      <c r="H271" s="17">
        <v>0</v>
      </c>
      <c r="I271" s="15">
        <f t="shared" si="29"/>
        <v>5210000</v>
      </c>
    </row>
    <row r="272" spans="1:9" x14ac:dyDescent="0.3">
      <c r="A272" s="259"/>
      <c r="B272" s="43"/>
      <c r="C272" s="257"/>
      <c r="D272" s="16" t="s">
        <v>31</v>
      </c>
      <c r="E272" s="17">
        <f>E271-E270</f>
        <v>0</v>
      </c>
      <c r="F272" s="17">
        <v>0</v>
      </c>
      <c r="G272" s="17">
        <v>0</v>
      </c>
      <c r="H272" s="17">
        <v>0</v>
      </c>
      <c r="I272" s="15">
        <f t="shared" si="29"/>
        <v>0</v>
      </c>
    </row>
    <row r="273" spans="1:9" x14ac:dyDescent="0.3">
      <c r="A273" s="259"/>
      <c r="B273" s="43"/>
      <c r="C273" s="44"/>
      <c r="D273" s="45" t="s">
        <v>29</v>
      </c>
      <c r="E273" s="46">
        <f>E270+E267+E264</f>
        <v>10500000</v>
      </c>
      <c r="F273" s="19">
        <v>0</v>
      </c>
      <c r="G273" s="19">
        <v>0</v>
      </c>
      <c r="H273" s="19">
        <v>0</v>
      </c>
      <c r="I273" s="47">
        <f>SUM(E273:H273)</f>
        <v>10500000</v>
      </c>
    </row>
    <row r="274" spans="1:9" x14ac:dyDescent="0.3">
      <c r="A274" s="259"/>
      <c r="B274" s="43"/>
      <c r="C274" s="44" t="s">
        <v>19</v>
      </c>
      <c r="D274" s="45" t="s">
        <v>28</v>
      </c>
      <c r="E274" s="46">
        <f>E271+E268+E265</f>
        <v>10500000</v>
      </c>
      <c r="F274" s="19">
        <v>0</v>
      </c>
      <c r="G274" s="19">
        <v>0</v>
      </c>
      <c r="H274" s="19">
        <v>0</v>
      </c>
      <c r="I274" s="47">
        <f>SUM(E274:H274)</f>
        <v>10500000</v>
      </c>
    </row>
    <row r="275" spans="1:9" x14ac:dyDescent="0.3">
      <c r="A275" s="259"/>
      <c r="B275" s="43"/>
      <c r="C275" s="44"/>
      <c r="D275" s="45" t="s">
        <v>31</v>
      </c>
      <c r="E275" s="46">
        <f>E272+E269+E266</f>
        <v>0</v>
      </c>
      <c r="F275" s="19">
        <v>0</v>
      </c>
      <c r="G275" s="19">
        <v>0</v>
      </c>
      <c r="H275" s="19">
        <v>0</v>
      </c>
      <c r="I275" s="47">
        <f>SUM(E275:H275)</f>
        <v>0</v>
      </c>
    </row>
    <row r="276" spans="1:9" ht="16.5" customHeight="1" x14ac:dyDescent="0.3">
      <c r="A276" s="259"/>
      <c r="B276" s="268" t="s">
        <v>106</v>
      </c>
      <c r="C276" s="210" t="s">
        <v>9</v>
      </c>
      <c r="D276" s="16" t="s">
        <v>29</v>
      </c>
      <c r="E276" s="17">
        <v>3700000</v>
      </c>
      <c r="F276" s="17">
        <v>0</v>
      </c>
      <c r="G276" s="17">
        <v>0</v>
      </c>
      <c r="H276" s="17">
        <v>0</v>
      </c>
      <c r="I276" s="15">
        <f t="shared" ref="I276:I305" si="30">SUM(E276:H276)</f>
        <v>3700000</v>
      </c>
    </row>
    <row r="277" spans="1:9" x14ac:dyDescent="0.3">
      <c r="A277" s="259"/>
      <c r="B277" s="256"/>
      <c r="C277" s="208"/>
      <c r="D277" s="16" t="s">
        <v>28</v>
      </c>
      <c r="E277" s="17">
        <v>3700000</v>
      </c>
      <c r="F277" s="17">
        <v>0</v>
      </c>
      <c r="G277" s="17">
        <v>0</v>
      </c>
      <c r="H277" s="17">
        <v>0</v>
      </c>
      <c r="I277" s="15">
        <f t="shared" si="30"/>
        <v>3700000</v>
      </c>
    </row>
    <row r="278" spans="1:9" x14ac:dyDescent="0.3">
      <c r="A278" s="259"/>
      <c r="B278" s="256"/>
      <c r="C278" s="209"/>
      <c r="D278" s="16" t="s">
        <v>31</v>
      </c>
      <c r="E278" s="17">
        <f>E277-E276</f>
        <v>0</v>
      </c>
      <c r="F278" s="14">
        <v>0</v>
      </c>
      <c r="G278" s="14">
        <v>0</v>
      </c>
      <c r="H278" s="14">
        <v>0</v>
      </c>
      <c r="I278" s="15">
        <f t="shared" si="30"/>
        <v>0</v>
      </c>
    </row>
    <row r="279" spans="1:9" x14ac:dyDescent="0.3">
      <c r="A279" s="259"/>
      <c r="B279" s="29"/>
      <c r="C279" s="225" t="s">
        <v>88</v>
      </c>
      <c r="D279" s="16" t="s">
        <v>29</v>
      </c>
      <c r="E279" s="17">
        <v>835000</v>
      </c>
      <c r="F279" s="17">
        <v>0</v>
      </c>
      <c r="G279" s="17">
        <v>0</v>
      </c>
      <c r="H279" s="17">
        <v>0</v>
      </c>
      <c r="I279" s="15">
        <f t="shared" si="30"/>
        <v>835000</v>
      </c>
    </row>
    <row r="280" spans="1:9" x14ac:dyDescent="0.3">
      <c r="A280" s="259"/>
      <c r="B280" s="29"/>
      <c r="C280" s="208"/>
      <c r="D280" s="16" t="s">
        <v>28</v>
      </c>
      <c r="E280" s="17">
        <v>835000</v>
      </c>
      <c r="F280" s="17">
        <v>0</v>
      </c>
      <c r="G280" s="17">
        <v>0</v>
      </c>
      <c r="H280" s="17">
        <v>0</v>
      </c>
      <c r="I280" s="15">
        <f t="shared" si="30"/>
        <v>835000</v>
      </c>
    </row>
    <row r="281" spans="1:9" x14ac:dyDescent="0.3">
      <c r="A281" s="259"/>
      <c r="B281" s="29"/>
      <c r="C281" s="257"/>
      <c r="D281" s="16" t="s">
        <v>31</v>
      </c>
      <c r="E281" s="17">
        <f>E280-E279</f>
        <v>0</v>
      </c>
      <c r="F281" s="14">
        <v>0</v>
      </c>
      <c r="G281" s="14">
        <v>0</v>
      </c>
      <c r="H281" s="14">
        <v>0</v>
      </c>
      <c r="I281" s="15">
        <f t="shared" si="30"/>
        <v>0</v>
      </c>
    </row>
    <row r="282" spans="1:9" x14ac:dyDescent="0.3">
      <c r="A282" s="259"/>
      <c r="B282" s="29"/>
      <c r="C282" s="225" t="s">
        <v>12</v>
      </c>
      <c r="D282" s="16" t="s">
        <v>29</v>
      </c>
      <c r="E282" s="17">
        <v>2715000</v>
      </c>
      <c r="F282" s="17">
        <v>0</v>
      </c>
      <c r="G282" s="17">
        <v>0</v>
      </c>
      <c r="H282" s="17">
        <v>0</v>
      </c>
      <c r="I282" s="15">
        <f t="shared" si="30"/>
        <v>2715000</v>
      </c>
    </row>
    <row r="283" spans="1:9" x14ac:dyDescent="0.3">
      <c r="A283" s="259"/>
      <c r="B283" s="29"/>
      <c r="C283" s="208"/>
      <c r="D283" s="16" t="s">
        <v>28</v>
      </c>
      <c r="E283" s="17">
        <v>2715000</v>
      </c>
      <c r="F283" s="17">
        <v>0</v>
      </c>
      <c r="G283" s="17">
        <v>0</v>
      </c>
      <c r="H283" s="17">
        <v>0</v>
      </c>
      <c r="I283" s="15">
        <f t="shared" si="30"/>
        <v>2715000</v>
      </c>
    </row>
    <row r="284" spans="1:9" x14ac:dyDescent="0.3">
      <c r="A284" s="259"/>
      <c r="B284" s="29"/>
      <c r="C284" s="257"/>
      <c r="D284" s="16" t="s">
        <v>31</v>
      </c>
      <c r="E284" s="17">
        <f>E283-E282</f>
        <v>0</v>
      </c>
      <c r="F284" s="17">
        <v>0</v>
      </c>
      <c r="G284" s="17">
        <v>0</v>
      </c>
      <c r="H284" s="17">
        <v>0</v>
      </c>
      <c r="I284" s="15">
        <f t="shared" si="30"/>
        <v>0</v>
      </c>
    </row>
    <row r="285" spans="1:9" x14ac:dyDescent="0.3">
      <c r="A285" s="259"/>
      <c r="B285" s="29"/>
      <c r="C285" s="44"/>
      <c r="D285" s="45" t="s">
        <v>29</v>
      </c>
      <c r="E285" s="46">
        <f>E276+E279+E282</f>
        <v>7250000</v>
      </c>
      <c r="F285" s="19">
        <v>0</v>
      </c>
      <c r="G285" s="19">
        <v>0</v>
      </c>
      <c r="H285" s="19">
        <v>0</v>
      </c>
      <c r="I285" s="47">
        <f t="shared" si="30"/>
        <v>7250000</v>
      </c>
    </row>
    <row r="286" spans="1:9" x14ac:dyDescent="0.3">
      <c r="A286" s="259"/>
      <c r="B286" s="29"/>
      <c r="C286" s="44" t="s">
        <v>19</v>
      </c>
      <c r="D286" s="45" t="s">
        <v>28</v>
      </c>
      <c r="E286" s="46">
        <f>E277+E280+E283</f>
        <v>7250000</v>
      </c>
      <c r="F286" s="19">
        <v>0</v>
      </c>
      <c r="G286" s="19">
        <v>0</v>
      </c>
      <c r="H286" s="19">
        <v>0</v>
      </c>
      <c r="I286" s="47">
        <f t="shared" si="30"/>
        <v>7250000</v>
      </c>
    </row>
    <row r="287" spans="1:9" x14ac:dyDescent="0.3">
      <c r="A287" s="259"/>
      <c r="B287" s="48"/>
      <c r="C287" s="49"/>
      <c r="D287" s="45" t="s">
        <v>31</v>
      </c>
      <c r="E287" s="46">
        <f>E286-E285</f>
        <v>0</v>
      </c>
      <c r="F287" s="19">
        <v>0</v>
      </c>
      <c r="G287" s="19">
        <v>0</v>
      </c>
      <c r="H287" s="19">
        <v>0</v>
      </c>
      <c r="I287" s="47">
        <f t="shared" si="30"/>
        <v>0</v>
      </c>
    </row>
    <row r="288" spans="1:9" ht="16.5" customHeight="1" x14ac:dyDescent="0.3">
      <c r="A288" s="259"/>
      <c r="B288" s="268" t="s">
        <v>105</v>
      </c>
      <c r="C288" s="210" t="s">
        <v>9</v>
      </c>
      <c r="D288" s="16" t="s">
        <v>29</v>
      </c>
      <c r="E288" s="17">
        <v>3700000</v>
      </c>
      <c r="F288" s="17">
        <v>0</v>
      </c>
      <c r="G288" s="17">
        <v>0</v>
      </c>
      <c r="H288" s="17">
        <v>0</v>
      </c>
      <c r="I288" s="15">
        <f t="shared" ref="I288:I293" si="31">SUM(E288:H288)</f>
        <v>3700000</v>
      </c>
    </row>
    <row r="289" spans="1:9" x14ac:dyDescent="0.3">
      <c r="A289" s="259"/>
      <c r="B289" s="256"/>
      <c r="C289" s="208"/>
      <c r="D289" s="16" t="s">
        <v>28</v>
      </c>
      <c r="E289" s="17">
        <v>3700000</v>
      </c>
      <c r="F289" s="17">
        <v>0</v>
      </c>
      <c r="G289" s="17">
        <v>0</v>
      </c>
      <c r="H289" s="17">
        <v>0</v>
      </c>
      <c r="I289" s="15">
        <f t="shared" si="31"/>
        <v>3700000</v>
      </c>
    </row>
    <row r="290" spans="1:9" x14ac:dyDescent="0.3">
      <c r="A290" s="259"/>
      <c r="B290" s="256"/>
      <c r="C290" s="209"/>
      <c r="D290" s="16" t="s">
        <v>31</v>
      </c>
      <c r="E290" s="17">
        <f>E289-E288</f>
        <v>0</v>
      </c>
      <c r="F290" s="14">
        <v>0</v>
      </c>
      <c r="G290" s="14">
        <v>0</v>
      </c>
      <c r="H290" s="14">
        <v>0</v>
      </c>
      <c r="I290" s="15">
        <f t="shared" si="31"/>
        <v>0</v>
      </c>
    </row>
    <row r="291" spans="1:9" x14ac:dyDescent="0.3">
      <c r="A291" s="259"/>
      <c r="B291" s="29"/>
      <c r="C291" s="44"/>
      <c r="D291" s="45" t="s">
        <v>29</v>
      </c>
      <c r="E291" s="46">
        <f>E288</f>
        <v>3700000</v>
      </c>
      <c r="F291" s="19">
        <v>0</v>
      </c>
      <c r="G291" s="19">
        <v>0</v>
      </c>
      <c r="H291" s="19">
        <v>0</v>
      </c>
      <c r="I291" s="47">
        <f t="shared" si="31"/>
        <v>3700000</v>
      </c>
    </row>
    <row r="292" spans="1:9" x14ac:dyDescent="0.3">
      <c r="A292" s="259"/>
      <c r="B292" s="29"/>
      <c r="C292" s="44" t="s">
        <v>19</v>
      </c>
      <c r="D292" s="45" t="s">
        <v>28</v>
      </c>
      <c r="E292" s="46">
        <f>E289</f>
        <v>3700000</v>
      </c>
      <c r="F292" s="19">
        <v>0</v>
      </c>
      <c r="G292" s="19">
        <v>0</v>
      </c>
      <c r="H292" s="19">
        <v>0</v>
      </c>
      <c r="I292" s="47">
        <f t="shared" si="31"/>
        <v>3700000</v>
      </c>
    </row>
    <row r="293" spans="1:9" x14ac:dyDescent="0.3">
      <c r="A293" s="259"/>
      <c r="B293" s="48"/>
      <c r="C293" s="49"/>
      <c r="D293" s="45" t="s">
        <v>31</v>
      </c>
      <c r="E293" s="46">
        <f>E290</f>
        <v>0</v>
      </c>
      <c r="F293" s="19">
        <v>0</v>
      </c>
      <c r="G293" s="19">
        <v>0</v>
      </c>
      <c r="H293" s="19">
        <v>0</v>
      </c>
      <c r="I293" s="47">
        <f t="shared" si="31"/>
        <v>0</v>
      </c>
    </row>
    <row r="294" spans="1:9" ht="16.5" customHeight="1" x14ac:dyDescent="0.3">
      <c r="A294" s="259"/>
      <c r="B294" s="273" t="s">
        <v>107</v>
      </c>
      <c r="C294" s="270" t="s">
        <v>89</v>
      </c>
      <c r="D294" s="16" t="s">
        <v>29</v>
      </c>
      <c r="E294" s="17">
        <v>2450000</v>
      </c>
      <c r="F294" s="17">
        <v>0</v>
      </c>
      <c r="G294" s="17">
        <v>0</v>
      </c>
      <c r="H294" s="17">
        <v>0</v>
      </c>
      <c r="I294" s="15">
        <f t="shared" si="30"/>
        <v>2450000</v>
      </c>
    </row>
    <row r="295" spans="1:9" x14ac:dyDescent="0.3">
      <c r="A295" s="259"/>
      <c r="B295" s="180"/>
      <c r="C295" s="271"/>
      <c r="D295" s="16" t="s">
        <v>28</v>
      </c>
      <c r="E295" s="17">
        <v>2450000</v>
      </c>
      <c r="F295" s="17">
        <v>0</v>
      </c>
      <c r="G295" s="17">
        <v>0</v>
      </c>
      <c r="H295" s="17">
        <v>0</v>
      </c>
      <c r="I295" s="15">
        <f t="shared" si="30"/>
        <v>2450000</v>
      </c>
    </row>
    <row r="296" spans="1:9" x14ac:dyDescent="0.3">
      <c r="A296" s="259"/>
      <c r="B296" s="180"/>
      <c r="C296" s="272"/>
      <c r="D296" s="16" t="s">
        <v>31</v>
      </c>
      <c r="E296" s="17">
        <f>E295-E294</f>
        <v>0</v>
      </c>
      <c r="F296" s="14">
        <v>0</v>
      </c>
      <c r="G296" s="14">
        <v>0</v>
      </c>
      <c r="H296" s="14">
        <v>0</v>
      </c>
      <c r="I296" s="15">
        <f t="shared" si="30"/>
        <v>0</v>
      </c>
    </row>
    <row r="297" spans="1:9" x14ac:dyDescent="0.3">
      <c r="A297" s="259"/>
      <c r="B297" s="50"/>
      <c r="C297" s="225" t="s">
        <v>90</v>
      </c>
      <c r="D297" s="16" t="s">
        <v>29</v>
      </c>
      <c r="E297" s="17">
        <v>4590000</v>
      </c>
      <c r="F297" s="17">
        <v>0</v>
      </c>
      <c r="G297" s="17">
        <v>0</v>
      </c>
      <c r="H297" s="17">
        <v>0</v>
      </c>
      <c r="I297" s="15">
        <f t="shared" si="30"/>
        <v>4590000</v>
      </c>
    </row>
    <row r="298" spans="1:9" x14ac:dyDescent="0.3">
      <c r="A298" s="259"/>
      <c r="B298" s="50"/>
      <c r="C298" s="208"/>
      <c r="D298" s="16" t="s">
        <v>28</v>
      </c>
      <c r="E298" s="17">
        <v>4590000</v>
      </c>
      <c r="F298" s="17">
        <v>0</v>
      </c>
      <c r="G298" s="17">
        <v>0</v>
      </c>
      <c r="H298" s="17">
        <v>0</v>
      </c>
      <c r="I298" s="15">
        <f t="shared" si="30"/>
        <v>4590000</v>
      </c>
    </row>
    <row r="299" spans="1:9" x14ac:dyDescent="0.3">
      <c r="A299" s="259"/>
      <c r="B299" s="50"/>
      <c r="C299" s="257"/>
      <c r="D299" s="16" t="s">
        <v>31</v>
      </c>
      <c r="E299" s="17">
        <f>E298-E297</f>
        <v>0</v>
      </c>
      <c r="F299" s="14">
        <v>0</v>
      </c>
      <c r="G299" s="14">
        <v>0</v>
      </c>
      <c r="H299" s="14">
        <v>0</v>
      </c>
      <c r="I299" s="15">
        <f t="shared" si="30"/>
        <v>0</v>
      </c>
    </row>
    <row r="300" spans="1:9" ht="16.5" customHeight="1" x14ac:dyDescent="0.3">
      <c r="A300" s="259"/>
      <c r="B300" s="50"/>
      <c r="C300" s="225" t="s">
        <v>91</v>
      </c>
      <c r="D300" s="16" t="s">
        <v>29</v>
      </c>
      <c r="E300" s="17">
        <v>5050000</v>
      </c>
      <c r="F300" s="17">
        <v>0</v>
      </c>
      <c r="G300" s="17">
        <v>0</v>
      </c>
      <c r="H300" s="17">
        <v>0</v>
      </c>
      <c r="I300" s="15">
        <f t="shared" si="30"/>
        <v>5050000</v>
      </c>
    </row>
    <row r="301" spans="1:9" ht="16.5" customHeight="1" x14ac:dyDescent="0.3">
      <c r="A301" s="259"/>
      <c r="B301" s="50"/>
      <c r="C301" s="208"/>
      <c r="D301" s="16" t="s">
        <v>28</v>
      </c>
      <c r="E301" s="17">
        <v>5050000</v>
      </c>
      <c r="F301" s="17">
        <v>0</v>
      </c>
      <c r="G301" s="17">
        <v>0</v>
      </c>
      <c r="H301" s="17">
        <v>0</v>
      </c>
      <c r="I301" s="15">
        <f t="shared" si="30"/>
        <v>5050000</v>
      </c>
    </row>
    <row r="302" spans="1:9" x14ac:dyDescent="0.3">
      <c r="A302" s="259"/>
      <c r="B302" s="50"/>
      <c r="C302" s="257"/>
      <c r="D302" s="16" t="s">
        <v>31</v>
      </c>
      <c r="E302" s="17">
        <f>E301-E300</f>
        <v>0</v>
      </c>
      <c r="F302" s="17">
        <v>0</v>
      </c>
      <c r="G302" s="17">
        <v>0</v>
      </c>
      <c r="H302" s="17">
        <v>0</v>
      </c>
      <c r="I302" s="15">
        <f t="shared" si="30"/>
        <v>0</v>
      </c>
    </row>
    <row r="303" spans="1:9" ht="16.5" customHeight="1" x14ac:dyDescent="0.3">
      <c r="A303" s="259"/>
      <c r="B303" s="50"/>
      <c r="C303" s="225" t="s">
        <v>92</v>
      </c>
      <c r="D303" s="16" t="s">
        <v>29</v>
      </c>
      <c r="E303" s="17">
        <v>38000</v>
      </c>
      <c r="F303" s="17">
        <v>0</v>
      </c>
      <c r="G303" s="17">
        <v>0</v>
      </c>
      <c r="H303" s="17">
        <v>0</v>
      </c>
      <c r="I303" s="15">
        <f t="shared" si="30"/>
        <v>38000</v>
      </c>
    </row>
    <row r="304" spans="1:9" x14ac:dyDescent="0.3">
      <c r="A304" s="259"/>
      <c r="B304" s="50"/>
      <c r="C304" s="208"/>
      <c r="D304" s="16" t="s">
        <v>28</v>
      </c>
      <c r="E304" s="17">
        <v>38000</v>
      </c>
      <c r="F304" s="17">
        <v>0</v>
      </c>
      <c r="G304" s="17">
        <v>0</v>
      </c>
      <c r="H304" s="17">
        <v>0</v>
      </c>
      <c r="I304" s="15">
        <f t="shared" si="30"/>
        <v>38000</v>
      </c>
    </row>
    <row r="305" spans="1:9" x14ac:dyDescent="0.3">
      <c r="A305" s="259"/>
      <c r="B305" s="50"/>
      <c r="C305" s="257"/>
      <c r="D305" s="16" t="s">
        <v>31</v>
      </c>
      <c r="E305" s="17">
        <f>E304-E303</f>
        <v>0</v>
      </c>
      <c r="F305" s="14">
        <v>0</v>
      </c>
      <c r="G305" s="14">
        <v>0</v>
      </c>
      <c r="H305" s="14">
        <v>0</v>
      </c>
      <c r="I305" s="15">
        <f t="shared" si="30"/>
        <v>0</v>
      </c>
    </row>
    <row r="306" spans="1:9" x14ac:dyDescent="0.3">
      <c r="A306" s="259"/>
      <c r="B306" s="50"/>
      <c r="C306" s="44"/>
      <c r="D306" s="45" t="s">
        <v>29</v>
      </c>
      <c r="E306" s="46">
        <f t="shared" ref="E306:G308" si="32">E294+E297+E300+E303</f>
        <v>12128000</v>
      </c>
      <c r="F306" s="46">
        <f t="shared" si="32"/>
        <v>0</v>
      </c>
      <c r="G306" s="46">
        <f t="shared" si="32"/>
        <v>0</v>
      </c>
      <c r="H306" s="46">
        <v>0</v>
      </c>
      <c r="I306" s="47">
        <f t="shared" ref="I306:I314" si="33">SUM(E306:H306)</f>
        <v>12128000</v>
      </c>
    </row>
    <row r="307" spans="1:9" x14ac:dyDescent="0.3">
      <c r="A307" s="259"/>
      <c r="B307" s="50"/>
      <c r="C307" s="44" t="s">
        <v>19</v>
      </c>
      <c r="D307" s="45" t="s">
        <v>28</v>
      </c>
      <c r="E307" s="46">
        <f t="shared" si="32"/>
        <v>12128000</v>
      </c>
      <c r="F307" s="46">
        <f t="shared" si="32"/>
        <v>0</v>
      </c>
      <c r="G307" s="46">
        <f t="shared" si="32"/>
        <v>0</v>
      </c>
      <c r="H307" s="46">
        <v>0</v>
      </c>
      <c r="I307" s="47">
        <f t="shared" si="33"/>
        <v>12128000</v>
      </c>
    </row>
    <row r="308" spans="1:9" x14ac:dyDescent="0.3">
      <c r="A308" s="259"/>
      <c r="B308" s="51"/>
      <c r="C308" s="49"/>
      <c r="D308" s="45" t="s">
        <v>31</v>
      </c>
      <c r="E308" s="46">
        <f t="shared" si="32"/>
        <v>0</v>
      </c>
      <c r="F308" s="46">
        <f t="shared" si="32"/>
        <v>0</v>
      </c>
      <c r="G308" s="46">
        <f t="shared" si="32"/>
        <v>0</v>
      </c>
      <c r="H308" s="46">
        <v>0</v>
      </c>
      <c r="I308" s="47">
        <f t="shared" si="33"/>
        <v>0</v>
      </c>
    </row>
    <row r="309" spans="1:9" ht="16.5" customHeight="1" x14ac:dyDescent="0.3">
      <c r="A309" s="259"/>
      <c r="B309" s="273" t="s">
        <v>108</v>
      </c>
      <c r="C309" s="225" t="s">
        <v>43</v>
      </c>
      <c r="D309" s="16" t="s">
        <v>44</v>
      </c>
      <c r="E309" s="17">
        <v>300000</v>
      </c>
      <c r="F309" s="17">
        <v>0</v>
      </c>
      <c r="G309" s="17">
        <v>0</v>
      </c>
      <c r="H309" s="17">
        <v>0</v>
      </c>
      <c r="I309" s="15">
        <f t="shared" si="33"/>
        <v>300000</v>
      </c>
    </row>
    <row r="310" spans="1:9" x14ac:dyDescent="0.3">
      <c r="A310" s="259"/>
      <c r="B310" s="180"/>
      <c r="C310" s="208"/>
      <c r="D310" s="16" t="s">
        <v>45</v>
      </c>
      <c r="E310" s="17">
        <v>0</v>
      </c>
      <c r="F310" s="17">
        <v>0</v>
      </c>
      <c r="G310" s="17">
        <v>0</v>
      </c>
      <c r="H310" s="17">
        <v>0</v>
      </c>
      <c r="I310" s="15">
        <f t="shared" si="33"/>
        <v>0</v>
      </c>
    </row>
    <row r="311" spans="1:9" x14ac:dyDescent="0.3">
      <c r="A311" s="259"/>
      <c r="B311" s="180"/>
      <c r="C311" s="257"/>
      <c r="D311" s="16" t="s">
        <v>46</v>
      </c>
      <c r="E311" s="17">
        <f>E310-E309</f>
        <v>-300000</v>
      </c>
      <c r="F311" s="17">
        <v>0</v>
      </c>
      <c r="G311" s="17">
        <v>0</v>
      </c>
      <c r="H311" s="17">
        <v>0</v>
      </c>
      <c r="I311" s="15">
        <f t="shared" si="33"/>
        <v>-300000</v>
      </c>
    </row>
    <row r="312" spans="1:9" x14ac:dyDescent="0.3">
      <c r="A312" s="259"/>
      <c r="B312" s="52"/>
      <c r="C312" s="44"/>
      <c r="D312" s="45" t="s">
        <v>29</v>
      </c>
      <c r="E312" s="46">
        <f>E309</f>
        <v>300000</v>
      </c>
      <c r="F312" s="46">
        <v>0</v>
      </c>
      <c r="G312" s="46">
        <v>0</v>
      </c>
      <c r="H312" s="46">
        <v>0</v>
      </c>
      <c r="I312" s="47">
        <f t="shared" si="33"/>
        <v>300000</v>
      </c>
    </row>
    <row r="313" spans="1:9" x14ac:dyDescent="0.3">
      <c r="A313" s="259"/>
      <c r="B313" s="52"/>
      <c r="C313" s="44" t="s">
        <v>19</v>
      </c>
      <c r="D313" s="45" t="s">
        <v>28</v>
      </c>
      <c r="E313" s="46">
        <f>E310</f>
        <v>0</v>
      </c>
      <c r="F313" s="46">
        <v>0</v>
      </c>
      <c r="G313" s="46">
        <v>0</v>
      </c>
      <c r="H313" s="46">
        <v>0</v>
      </c>
      <c r="I313" s="47">
        <f t="shared" si="33"/>
        <v>0</v>
      </c>
    </row>
    <row r="314" spans="1:9" x14ac:dyDescent="0.3">
      <c r="A314" s="259"/>
      <c r="B314" s="53"/>
      <c r="C314" s="49"/>
      <c r="D314" s="45" t="s">
        <v>31</v>
      </c>
      <c r="E314" s="46">
        <f>E311</f>
        <v>-300000</v>
      </c>
      <c r="F314" s="46">
        <v>0</v>
      </c>
      <c r="G314" s="46">
        <v>0</v>
      </c>
      <c r="H314" s="46">
        <v>0</v>
      </c>
      <c r="I314" s="47">
        <f t="shared" si="33"/>
        <v>-300000</v>
      </c>
    </row>
    <row r="315" spans="1:9" x14ac:dyDescent="0.3">
      <c r="A315" s="259"/>
      <c r="B315" s="273" t="s">
        <v>47</v>
      </c>
      <c r="C315" s="276" t="s">
        <v>48</v>
      </c>
      <c r="D315" s="16" t="s">
        <v>29</v>
      </c>
      <c r="E315" s="17">
        <v>1200000</v>
      </c>
      <c r="F315" s="54">
        <v>0</v>
      </c>
      <c r="G315" s="54">
        <v>0</v>
      </c>
      <c r="H315" s="54">
        <v>0</v>
      </c>
      <c r="I315" s="55">
        <f>E315+F315+H315</f>
        <v>1200000</v>
      </c>
    </row>
    <row r="316" spans="1:9" x14ac:dyDescent="0.3">
      <c r="A316" s="259"/>
      <c r="B316" s="180"/>
      <c r="C316" s="198"/>
      <c r="D316" s="16" t="s">
        <v>28</v>
      </c>
      <c r="E316" s="17">
        <v>1200000</v>
      </c>
      <c r="F316" s="54">
        <v>0</v>
      </c>
      <c r="G316" s="54">
        <v>0</v>
      </c>
      <c r="H316" s="54">
        <v>0</v>
      </c>
      <c r="I316" s="55">
        <f t="shared" ref="I316:I323" si="34">E316+F316+H316</f>
        <v>1200000</v>
      </c>
    </row>
    <row r="317" spans="1:9" x14ac:dyDescent="0.3">
      <c r="A317" s="259"/>
      <c r="B317" s="180"/>
      <c r="C317" s="277"/>
      <c r="D317" s="16" t="s">
        <v>31</v>
      </c>
      <c r="E317" s="17">
        <f>E316-E315</f>
        <v>0</v>
      </c>
      <c r="F317" s="54">
        <v>0</v>
      </c>
      <c r="G317" s="54">
        <v>0</v>
      </c>
      <c r="H317" s="54">
        <v>0</v>
      </c>
      <c r="I317" s="55">
        <f t="shared" si="34"/>
        <v>0</v>
      </c>
    </row>
    <row r="318" spans="1:9" x14ac:dyDescent="0.3">
      <c r="A318" s="259"/>
      <c r="B318" s="52"/>
      <c r="C318" s="276" t="s">
        <v>49</v>
      </c>
      <c r="D318" s="16" t="s">
        <v>29</v>
      </c>
      <c r="E318" s="17">
        <v>159734000</v>
      </c>
      <c r="F318" s="56">
        <v>0</v>
      </c>
      <c r="G318" s="56">
        <v>0</v>
      </c>
      <c r="H318" s="56">
        <v>0</v>
      </c>
      <c r="I318" s="55">
        <f>E318+F318+H318</f>
        <v>159734000</v>
      </c>
    </row>
    <row r="319" spans="1:9" x14ac:dyDescent="0.3">
      <c r="A319" s="259"/>
      <c r="B319" s="52"/>
      <c r="C319" s="198"/>
      <c r="D319" s="16" t="s">
        <v>28</v>
      </c>
      <c r="E319" s="17">
        <v>131698770</v>
      </c>
      <c r="F319" s="56"/>
      <c r="G319" s="56"/>
      <c r="H319" s="56">
        <v>0</v>
      </c>
      <c r="I319" s="55">
        <f>E319+F319+H319</f>
        <v>131698770</v>
      </c>
    </row>
    <row r="320" spans="1:9" x14ac:dyDescent="0.3">
      <c r="A320" s="259"/>
      <c r="B320" s="52"/>
      <c r="C320" s="277"/>
      <c r="D320" s="16" t="s">
        <v>31</v>
      </c>
      <c r="E320" s="17">
        <f>E319-E318</f>
        <v>-28035230</v>
      </c>
      <c r="F320" s="54">
        <v>0</v>
      </c>
      <c r="G320" s="54">
        <v>0</v>
      </c>
      <c r="H320" s="54">
        <v>0</v>
      </c>
      <c r="I320" s="55">
        <f>E320+F320+H320</f>
        <v>-28035230</v>
      </c>
    </row>
    <row r="321" spans="1:9" x14ac:dyDescent="0.3">
      <c r="A321" s="259"/>
      <c r="B321" s="52"/>
      <c r="C321" s="276" t="s">
        <v>50</v>
      </c>
      <c r="D321" s="16" t="s">
        <v>29</v>
      </c>
      <c r="E321" s="17">
        <v>14950000</v>
      </c>
      <c r="F321" s="54">
        <v>0</v>
      </c>
      <c r="G321" s="54">
        <v>0</v>
      </c>
      <c r="H321" s="54">
        <v>0</v>
      </c>
      <c r="I321" s="55">
        <f t="shared" si="34"/>
        <v>14950000</v>
      </c>
    </row>
    <row r="322" spans="1:9" x14ac:dyDescent="0.3">
      <c r="A322" s="259"/>
      <c r="B322" s="52"/>
      <c r="C322" s="198"/>
      <c r="D322" s="16" t="s">
        <v>28</v>
      </c>
      <c r="E322" s="17">
        <v>14950000</v>
      </c>
      <c r="F322" s="54">
        <v>0</v>
      </c>
      <c r="G322" s="54">
        <v>0</v>
      </c>
      <c r="H322" s="54">
        <v>0</v>
      </c>
      <c r="I322" s="55">
        <f t="shared" si="34"/>
        <v>14950000</v>
      </c>
    </row>
    <row r="323" spans="1:9" x14ac:dyDescent="0.3">
      <c r="A323" s="259"/>
      <c r="B323" s="52"/>
      <c r="C323" s="277"/>
      <c r="D323" s="16" t="s">
        <v>31</v>
      </c>
      <c r="E323" s="17">
        <f>E322-E321</f>
        <v>0</v>
      </c>
      <c r="F323" s="56">
        <v>0</v>
      </c>
      <c r="G323" s="56">
        <v>0</v>
      </c>
      <c r="H323" s="56">
        <v>0</v>
      </c>
      <c r="I323" s="55">
        <f t="shared" si="34"/>
        <v>0</v>
      </c>
    </row>
    <row r="324" spans="1:9" x14ac:dyDescent="0.3">
      <c r="A324" s="259"/>
      <c r="B324" s="52"/>
      <c r="C324" s="44"/>
      <c r="D324" s="45" t="s">
        <v>29</v>
      </c>
      <c r="E324" s="46">
        <f t="shared" ref="E324:I326" si="35">E315+E318+E321</f>
        <v>175884000</v>
      </c>
      <c r="F324" s="46">
        <f t="shared" si="35"/>
        <v>0</v>
      </c>
      <c r="G324" s="46">
        <f t="shared" si="35"/>
        <v>0</v>
      </c>
      <c r="H324" s="46">
        <f t="shared" si="35"/>
        <v>0</v>
      </c>
      <c r="I324" s="57">
        <f t="shared" si="35"/>
        <v>175884000</v>
      </c>
    </row>
    <row r="325" spans="1:9" x14ac:dyDescent="0.3">
      <c r="A325" s="259"/>
      <c r="B325" s="52"/>
      <c r="C325" s="44" t="s">
        <v>19</v>
      </c>
      <c r="D325" s="45" t="s">
        <v>28</v>
      </c>
      <c r="E325" s="46">
        <f t="shared" si="35"/>
        <v>147848770</v>
      </c>
      <c r="F325" s="46">
        <f t="shared" si="35"/>
        <v>0</v>
      </c>
      <c r="G325" s="46">
        <f t="shared" si="35"/>
        <v>0</v>
      </c>
      <c r="H325" s="46">
        <f t="shared" si="35"/>
        <v>0</v>
      </c>
      <c r="I325" s="57">
        <f t="shared" si="35"/>
        <v>147848770</v>
      </c>
    </row>
    <row r="326" spans="1:9" x14ac:dyDescent="0.3">
      <c r="A326" s="259"/>
      <c r="B326" s="53"/>
      <c r="C326" s="49"/>
      <c r="D326" s="45" t="s">
        <v>31</v>
      </c>
      <c r="E326" s="46">
        <f t="shared" si="35"/>
        <v>-28035230</v>
      </c>
      <c r="F326" s="46">
        <f t="shared" si="35"/>
        <v>0</v>
      </c>
      <c r="G326" s="46">
        <f t="shared" si="35"/>
        <v>0</v>
      </c>
      <c r="H326" s="46">
        <f t="shared" si="35"/>
        <v>0</v>
      </c>
      <c r="I326" s="57">
        <f t="shared" si="35"/>
        <v>-28035230</v>
      </c>
    </row>
    <row r="327" spans="1:9" ht="16.5" customHeight="1" x14ac:dyDescent="0.3">
      <c r="A327" s="259"/>
      <c r="B327" s="244" t="s">
        <v>109</v>
      </c>
      <c r="C327" s="200" t="s">
        <v>133</v>
      </c>
      <c r="D327" s="16" t="s">
        <v>29</v>
      </c>
      <c r="E327" s="17">
        <v>13800000</v>
      </c>
      <c r="F327" s="17">
        <v>0</v>
      </c>
      <c r="G327" s="17">
        <v>0</v>
      </c>
      <c r="H327" s="54">
        <v>0</v>
      </c>
      <c r="I327" s="15">
        <f t="shared" ref="I327:I371" si="36">SUM(E327:H327)</f>
        <v>13800000</v>
      </c>
    </row>
    <row r="328" spans="1:9" x14ac:dyDescent="0.3">
      <c r="A328" s="259"/>
      <c r="B328" s="245"/>
      <c r="C328" s="186"/>
      <c r="D328" s="16" t="s">
        <v>28</v>
      </c>
      <c r="E328" s="17">
        <v>13582180</v>
      </c>
      <c r="F328" s="17">
        <v>0</v>
      </c>
      <c r="G328" s="17">
        <v>0</v>
      </c>
      <c r="H328" s="54">
        <v>0</v>
      </c>
      <c r="I328" s="15">
        <f t="shared" si="36"/>
        <v>13582180</v>
      </c>
    </row>
    <row r="329" spans="1:9" x14ac:dyDescent="0.3">
      <c r="A329" s="259"/>
      <c r="B329" s="245"/>
      <c r="C329" s="187"/>
      <c r="D329" s="16" t="s">
        <v>31</v>
      </c>
      <c r="E329" s="17">
        <f>E328-E327</f>
        <v>-217820</v>
      </c>
      <c r="F329" s="17">
        <v>0</v>
      </c>
      <c r="G329" s="17">
        <v>0</v>
      </c>
      <c r="H329" s="54">
        <v>0</v>
      </c>
      <c r="I329" s="15">
        <f t="shared" si="36"/>
        <v>-217820</v>
      </c>
    </row>
    <row r="330" spans="1:9" ht="16.5" customHeight="1" x14ac:dyDescent="0.3">
      <c r="A330" s="259"/>
      <c r="B330" s="50"/>
      <c r="C330" s="185" t="s">
        <v>63</v>
      </c>
      <c r="D330" s="16" t="s">
        <v>29</v>
      </c>
      <c r="E330" s="17">
        <v>35000000</v>
      </c>
      <c r="F330" s="17">
        <v>0</v>
      </c>
      <c r="G330" s="17">
        <v>0</v>
      </c>
      <c r="H330" s="54">
        <v>0</v>
      </c>
      <c r="I330" s="15">
        <f t="shared" si="36"/>
        <v>35000000</v>
      </c>
    </row>
    <row r="331" spans="1:9" x14ac:dyDescent="0.3">
      <c r="A331" s="259"/>
      <c r="B331" s="50"/>
      <c r="C331" s="186"/>
      <c r="D331" s="16" t="s">
        <v>28</v>
      </c>
      <c r="E331" s="17">
        <v>35000000</v>
      </c>
      <c r="F331" s="17">
        <v>0</v>
      </c>
      <c r="G331" s="17">
        <v>0</v>
      </c>
      <c r="H331" s="54">
        <v>0</v>
      </c>
      <c r="I331" s="15">
        <f t="shared" si="36"/>
        <v>35000000</v>
      </c>
    </row>
    <row r="332" spans="1:9" x14ac:dyDescent="0.3">
      <c r="A332" s="259"/>
      <c r="B332" s="50"/>
      <c r="C332" s="187"/>
      <c r="D332" s="16" t="s">
        <v>31</v>
      </c>
      <c r="E332" s="17">
        <f>E331-E330</f>
        <v>0</v>
      </c>
      <c r="F332" s="17">
        <v>0</v>
      </c>
      <c r="G332" s="17">
        <v>0</v>
      </c>
      <c r="H332" s="54">
        <v>0</v>
      </c>
      <c r="I332" s="15">
        <f t="shared" si="36"/>
        <v>0</v>
      </c>
    </row>
    <row r="333" spans="1:9" ht="16.5" customHeight="1" x14ac:dyDescent="0.3">
      <c r="A333" s="259"/>
      <c r="B333" s="50"/>
      <c r="C333" s="185" t="s">
        <v>64</v>
      </c>
      <c r="D333" s="16" t="s">
        <v>29</v>
      </c>
      <c r="E333" s="17">
        <v>23370000</v>
      </c>
      <c r="F333" s="17">
        <v>0</v>
      </c>
      <c r="G333" s="17">
        <v>0</v>
      </c>
      <c r="H333" s="54">
        <v>0</v>
      </c>
      <c r="I333" s="15">
        <f t="shared" si="36"/>
        <v>23370000</v>
      </c>
    </row>
    <row r="334" spans="1:9" x14ac:dyDescent="0.3">
      <c r="A334" s="259"/>
      <c r="B334" s="50"/>
      <c r="C334" s="186"/>
      <c r="D334" s="16" t="s">
        <v>28</v>
      </c>
      <c r="E334" s="17">
        <v>22770000</v>
      </c>
      <c r="F334" s="17">
        <v>0</v>
      </c>
      <c r="G334" s="17">
        <v>0</v>
      </c>
      <c r="H334" s="54">
        <v>0</v>
      </c>
      <c r="I334" s="15">
        <f t="shared" si="36"/>
        <v>22770000</v>
      </c>
    </row>
    <row r="335" spans="1:9" x14ac:dyDescent="0.3">
      <c r="A335" s="259"/>
      <c r="B335" s="50"/>
      <c r="C335" s="201"/>
      <c r="D335" s="16" t="s">
        <v>31</v>
      </c>
      <c r="E335" s="17">
        <f>E334-E333</f>
        <v>-600000</v>
      </c>
      <c r="F335" s="17">
        <v>0</v>
      </c>
      <c r="G335" s="17">
        <v>0</v>
      </c>
      <c r="H335" s="54">
        <v>0</v>
      </c>
      <c r="I335" s="15">
        <f t="shared" si="36"/>
        <v>-600000</v>
      </c>
    </row>
    <row r="336" spans="1:9" ht="16.5" customHeight="1" x14ac:dyDescent="0.3">
      <c r="A336" s="259"/>
      <c r="B336" s="50"/>
      <c r="C336" s="200" t="s">
        <v>69</v>
      </c>
      <c r="D336" s="16" t="s">
        <v>29</v>
      </c>
      <c r="E336" s="17">
        <v>7000000</v>
      </c>
      <c r="F336" s="17">
        <v>0</v>
      </c>
      <c r="G336" s="17">
        <v>0</v>
      </c>
      <c r="H336" s="54">
        <v>0</v>
      </c>
      <c r="I336" s="15">
        <f t="shared" si="36"/>
        <v>7000000</v>
      </c>
    </row>
    <row r="337" spans="1:9" x14ac:dyDescent="0.3">
      <c r="A337" s="259"/>
      <c r="B337" s="50"/>
      <c r="C337" s="186"/>
      <c r="D337" s="16" t="s">
        <v>28</v>
      </c>
      <c r="E337" s="17">
        <v>7000000</v>
      </c>
      <c r="F337" s="17">
        <v>0</v>
      </c>
      <c r="G337" s="17">
        <v>0</v>
      </c>
      <c r="H337" s="54">
        <v>0</v>
      </c>
      <c r="I337" s="15">
        <f t="shared" si="36"/>
        <v>7000000</v>
      </c>
    </row>
    <row r="338" spans="1:9" x14ac:dyDescent="0.3">
      <c r="A338" s="259"/>
      <c r="B338" s="50"/>
      <c r="C338" s="201"/>
      <c r="D338" s="16" t="s">
        <v>31</v>
      </c>
      <c r="E338" s="17">
        <f>E336-E337</f>
        <v>0</v>
      </c>
      <c r="F338" s="17">
        <v>0</v>
      </c>
      <c r="G338" s="17">
        <v>0</v>
      </c>
      <c r="H338" s="54">
        <v>0</v>
      </c>
      <c r="I338" s="15">
        <f t="shared" si="36"/>
        <v>0</v>
      </c>
    </row>
    <row r="339" spans="1:9" ht="16.5" customHeight="1" x14ac:dyDescent="0.3">
      <c r="A339" s="259"/>
      <c r="B339" s="50"/>
      <c r="C339" s="200" t="s">
        <v>70</v>
      </c>
      <c r="D339" s="16" t="s">
        <v>29</v>
      </c>
      <c r="E339" s="17">
        <v>2000000</v>
      </c>
      <c r="F339" s="17">
        <v>0</v>
      </c>
      <c r="G339" s="17">
        <v>0</v>
      </c>
      <c r="H339" s="54">
        <v>0</v>
      </c>
      <c r="I339" s="15">
        <f t="shared" si="36"/>
        <v>2000000</v>
      </c>
    </row>
    <row r="340" spans="1:9" x14ac:dyDescent="0.3">
      <c r="A340" s="259"/>
      <c r="B340" s="50"/>
      <c r="C340" s="186"/>
      <c r="D340" s="16" t="s">
        <v>28</v>
      </c>
      <c r="E340" s="17">
        <v>2000000</v>
      </c>
      <c r="F340" s="17">
        <v>0</v>
      </c>
      <c r="G340" s="17">
        <v>0</v>
      </c>
      <c r="H340" s="54">
        <v>0</v>
      </c>
      <c r="I340" s="15">
        <f t="shared" si="36"/>
        <v>2000000</v>
      </c>
    </row>
    <row r="341" spans="1:9" x14ac:dyDescent="0.3">
      <c r="A341" s="259"/>
      <c r="B341" s="50"/>
      <c r="C341" s="187"/>
      <c r="D341" s="16" t="s">
        <v>31</v>
      </c>
      <c r="E341" s="17">
        <f>E340-E339</f>
        <v>0</v>
      </c>
      <c r="F341" s="17">
        <v>0</v>
      </c>
      <c r="G341" s="17">
        <v>0</v>
      </c>
      <c r="H341" s="54">
        <v>0</v>
      </c>
      <c r="I341" s="15">
        <f t="shared" si="36"/>
        <v>0</v>
      </c>
    </row>
    <row r="342" spans="1:9" ht="16.5" customHeight="1" x14ac:dyDescent="0.3">
      <c r="A342" s="259"/>
      <c r="B342" s="50"/>
      <c r="C342" s="200" t="s">
        <v>110</v>
      </c>
      <c r="D342" s="16" t="s">
        <v>29</v>
      </c>
      <c r="E342" s="17">
        <v>5000000</v>
      </c>
      <c r="F342" s="17">
        <v>0</v>
      </c>
      <c r="G342" s="17">
        <v>0</v>
      </c>
      <c r="H342" s="54">
        <v>0</v>
      </c>
      <c r="I342" s="15">
        <f>SUM(E342:H342)</f>
        <v>5000000</v>
      </c>
    </row>
    <row r="343" spans="1:9" x14ac:dyDescent="0.3">
      <c r="A343" s="259"/>
      <c r="B343" s="50"/>
      <c r="C343" s="186"/>
      <c r="D343" s="16" t="s">
        <v>28</v>
      </c>
      <c r="E343" s="17">
        <v>5000000</v>
      </c>
      <c r="F343" s="17">
        <v>0</v>
      </c>
      <c r="G343" s="17">
        <v>0</v>
      </c>
      <c r="H343" s="54">
        <v>0</v>
      </c>
      <c r="I343" s="15">
        <f>SUM(E343:H343)</f>
        <v>5000000</v>
      </c>
    </row>
    <row r="344" spans="1:9" x14ac:dyDescent="0.3">
      <c r="A344" s="259"/>
      <c r="B344" s="50"/>
      <c r="C344" s="187"/>
      <c r="D344" s="16" t="s">
        <v>31</v>
      </c>
      <c r="E344" s="17">
        <f>E343-E342</f>
        <v>0</v>
      </c>
      <c r="F344" s="17">
        <v>0</v>
      </c>
      <c r="G344" s="17">
        <v>0</v>
      </c>
      <c r="H344" s="54">
        <v>0</v>
      </c>
      <c r="I344" s="15">
        <f>SUM(E344:H344)</f>
        <v>0</v>
      </c>
    </row>
    <row r="345" spans="1:9" x14ac:dyDescent="0.3">
      <c r="A345" s="259"/>
      <c r="B345" s="50"/>
      <c r="C345" s="185" t="s">
        <v>73</v>
      </c>
      <c r="D345" s="16" t="s">
        <v>29</v>
      </c>
      <c r="E345" s="17">
        <v>18656000</v>
      </c>
      <c r="F345" s="17">
        <v>0</v>
      </c>
      <c r="G345" s="17">
        <v>0</v>
      </c>
      <c r="H345" s="54">
        <v>0</v>
      </c>
      <c r="I345" s="15">
        <f t="shared" si="36"/>
        <v>18656000</v>
      </c>
    </row>
    <row r="346" spans="1:9" x14ac:dyDescent="0.3">
      <c r="A346" s="259"/>
      <c r="B346" s="50"/>
      <c r="C346" s="186"/>
      <c r="D346" s="16" t="s">
        <v>28</v>
      </c>
      <c r="E346" s="17">
        <v>15903210</v>
      </c>
      <c r="F346" s="17">
        <v>0</v>
      </c>
      <c r="G346" s="17">
        <v>0</v>
      </c>
      <c r="H346" s="54">
        <v>0</v>
      </c>
      <c r="I346" s="15">
        <f t="shared" si="36"/>
        <v>15903210</v>
      </c>
    </row>
    <row r="347" spans="1:9" x14ac:dyDescent="0.3">
      <c r="A347" s="259"/>
      <c r="B347" s="50"/>
      <c r="C347" s="187"/>
      <c r="D347" s="16" t="s">
        <v>31</v>
      </c>
      <c r="E347" s="17">
        <f>E346-E345</f>
        <v>-2752790</v>
      </c>
      <c r="F347" s="17">
        <v>0</v>
      </c>
      <c r="G347" s="17">
        <v>0</v>
      </c>
      <c r="H347" s="54">
        <v>0</v>
      </c>
      <c r="I347" s="15">
        <f t="shared" si="36"/>
        <v>-2752790</v>
      </c>
    </row>
    <row r="348" spans="1:9" x14ac:dyDescent="0.3">
      <c r="A348" s="259"/>
      <c r="B348" s="50"/>
      <c r="C348" s="185" t="s">
        <v>72</v>
      </c>
      <c r="D348" s="16" t="s">
        <v>29</v>
      </c>
      <c r="E348" s="17">
        <v>4500000</v>
      </c>
      <c r="F348" s="17">
        <v>0</v>
      </c>
      <c r="G348" s="17">
        <v>0</v>
      </c>
      <c r="H348" s="54">
        <v>0</v>
      </c>
      <c r="I348" s="15">
        <f>SUM(E348:H348)</f>
        <v>4500000</v>
      </c>
    </row>
    <row r="349" spans="1:9" x14ac:dyDescent="0.3">
      <c r="A349" s="259"/>
      <c r="B349" s="50"/>
      <c r="C349" s="186"/>
      <c r="D349" s="16" t="s">
        <v>28</v>
      </c>
      <c r="E349" s="17">
        <v>4500000</v>
      </c>
      <c r="F349" s="17">
        <v>0</v>
      </c>
      <c r="G349" s="17">
        <v>0</v>
      </c>
      <c r="H349" s="54">
        <v>0</v>
      </c>
      <c r="I349" s="15">
        <f>SUM(E349:H349)</f>
        <v>4500000</v>
      </c>
    </row>
    <row r="350" spans="1:9" x14ac:dyDescent="0.3">
      <c r="A350" s="259"/>
      <c r="B350" s="50"/>
      <c r="C350" s="187"/>
      <c r="D350" s="16" t="s">
        <v>31</v>
      </c>
      <c r="E350" s="17">
        <f>E349-E348</f>
        <v>0</v>
      </c>
      <c r="F350" s="17">
        <v>0</v>
      </c>
      <c r="G350" s="17">
        <v>0</v>
      </c>
      <c r="H350" s="54">
        <v>0</v>
      </c>
      <c r="I350" s="15">
        <f>SUM(E350:H350)</f>
        <v>0</v>
      </c>
    </row>
    <row r="351" spans="1:9" x14ac:dyDescent="0.3">
      <c r="A351" s="259"/>
      <c r="B351" s="50"/>
      <c r="C351" s="185" t="s">
        <v>71</v>
      </c>
      <c r="D351" s="16" t="s">
        <v>29</v>
      </c>
      <c r="E351" s="17">
        <v>1500000</v>
      </c>
      <c r="F351" s="17">
        <v>0</v>
      </c>
      <c r="G351" s="17">
        <v>0</v>
      </c>
      <c r="H351" s="54">
        <v>0</v>
      </c>
      <c r="I351" s="15">
        <f t="shared" si="36"/>
        <v>1500000</v>
      </c>
    </row>
    <row r="352" spans="1:9" x14ac:dyDescent="0.3">
      <c r="A352" s="259"/>
      <c r="B352" s="50"/>
      <c r="C352" s="186"/>
      <c r="D352" s="16" t="s">
        <v>28</v>
      </c>
      <c r="E352" s="17">
        <v>1500000</v>
      </c>
      <c r="F352" s="17">
        <v>0</v>
      </c>
      <c r="G352" s="17">
        <v>0</v>
      </c>
      <c r="H352" s="54">
        <v>0</v>
      </c>
      <c r="I352" s="15">
        <f t="shared" si="36"/>
        <v>1500000</v>
      </c>
    </row>
    <row r="353" spans="1:11" x14ac:dyDescent="0.3">
      <c r="A353" s="259"/>
      <c r="B353" s="50"/>
      <c r="C353" s="187"/>
      <c r="D353" s="16" t="s">
        <v>31</v>
      </c>
      <c r="E353" s="17">
        <f>E352-E351</f>
        <v>0</v>
      </c>
      <c r="F353" s="17">
        <v>0</v>
      </c>
      <c r="G353" s="17">
        <v>0</v>
      </c>
      <c r="H353" s="54">
        <v>0</v>
      </c>
      <c r="I353" s="15">
        <f t="shared" si="36"/>
        <v>0</v>
      </c>
    </row>
    <row r="354" spans="1:11" x14ac:dyDescent="0.3">
      <c r="A354" s="259"/>
      <c r="B354" s="50"/>
      <c r="C354" s="185" t="s">
        <v>112</v>
      </c>
      <c r="D354" s="16" t="s">
        <v>29</v>
      </c>
      <c r="E354" s="17">
        <v>300000</v>
      </c>
      <c r="F354" s="17">
        <v>0</v>
      </c>
      <c r="G354" s="17">
        <v>0</v>
      </c>
      <c r="H354" s="54">
        <v>0</v>
      </c>
      <c r="I354" s="15">
        <f>SUM(E354:H354)</f>
        <v>300000</v>
      </c>
    </row>
    <row r="355" spans="1:11" x14ac:dyDescent="0.3">
      <c r="A355" s="259"/>
      <c r="B355" s="50"/>
      <c r="C355" s="186"/>
      <c r="D355" s="16" t="s">
        <v>28</v>
      </c>
      <c r="E355" s="17">
        <v>300000</v>
      </c>
      <c r="F355" s="17">
        <v>0</v>
      </c>
      <c r="G355" s="17">
        <v>0</v>
      </c>
      <c r="H355" s="54">
        <v>0</v>
      </c>
      <c r="I355" s="15">
        <f>SUM(E355:H355)</f>
        <v>300000</v>
      </c>
    </row>
    <row r="356" spans="1:11" x14ac:dyDescent="0.3">
      <c r="A356" s="259"/>
      <c r="B356" s="50"/>
      <c r="C356" s="187"/>
      <c r="D356" s="16" t="s">
        <v>31</v>
      </c>
      <c r="E356" s="17">
        <f>E355-E354</f>
        <v>0</v>
      </c>
      <c r="F356" s="17">
        <v>0</v>
      </c>
      <c r="G356" s="17">
        <v>0</v>
      </c>
      <c r="H356" s="54">
        <v>0</v>
      </c>
      <c r="I356" s="15">
        <f>SUM(E356:H356)</f>
        <v>0</v>
      </c>
    </row>
    <row r="357" spans="1:11" x14ac:dyDescent="0.3">
      <c r="A357" s="259"/>
      <c r="B357" s="50"/>
      <c r="C357" s="44"/>
      <c r="D357" s="45" t="s">
        <v>29</v>
      </c>
      <c r="E357" s="46">
        <f t="shared" ref="E357:I359" si="37">E327+E330+E333+E336+E339+E345+E348+E351+E342+E354</f>
        <v>111126000</v>
      </c>
      <c r="F357" s="46">
        <f t="shared" si="37"/>
        <v>0</v>
      </c>
      <c r="G357" s="46">
        <f t="shared" si="37"/>
        <v>0</v>
      </c>
      <c r="H357" s="46">
        <f t="shared" si="37"/>
        <v>0</v>
      </c>
      <c r="I357" s="46">
        <f t="shared" si="37"/>
        <v>111126000</v>
      </c>
    </row>
    <row r="358" spans="1:11" x14ac:dyDescent="0.3">
      <c r="A358" s="259"/>
      <c r="B358" s="50"/>
      <c r="C358" s="44" t="s">
        <v>19</v>
      </c>
      <c r="D358" s="45" t="s">
        <v>28</v>
      </c>
      <c r="E358" s="46">
        <f t="shared" si="37"/>
        <v>107555390</v>
      </c>
      <c r="F358" s="46">
        <f t="shared" si="37"/>
        <v>0</v>
      </c>
      <c r="G358" s="46">
        <f t="shared" si="37"/>
        <v>0</v>
      </c>
      <c r="H358" s="46">
        <f t="shared" si="37"/>
        <v>0</v>
      </c>
      <c r="I358" s="46">
        <f t="shared" si="37"/>
        <v>107555390</v>
      </c>
    </row>
    <row r="359" spans="1:11" x14ac:dyDescent="0.3">
      <c r="A359" s="259"/>
      <c r="B359" s="58"/>
      <c r="C359" s="49"/>
      <c r="D359" s="45" t="s">
        <v>31</v>
      </c>
      <c r="E359" s="46">
        <f t="shared" si="37"/>
        <v>-3570610</v>
      </c>
      <c r="F359" s="46">
        <f t="shared" si="37"/>
        <v>0</v>
      </c>
      <c r="G359" s="46">
        <f t="shared" si="37"/>
        <v>0</v>
      </c>
      <c r="H359" s="46">
        <f t="shared" si="37"/>
        <v>0</v>
      </c>
      <c r="I359" s="46">
        <f t="shared" si="37"/>
        <v>-3570610</v>
      </c>
    </row>
    <row r="360" spans="1:11" x14ac:dyDescent="0.3">
      <c r="A360" s="259"/>
      <c r="B360" s="188" t="s">
        <v>5</v>
      </c>
      <c r="C360" s="189"/>
      <c r="D360" s="22" t="s">
        <v>29</v>
      </c>
      <c r="E360" s="23">
        <f t="shared" ref="E360:I362" si="38">E273+E285+E291+E306+E312+E324+E357</f>
        <v>320888000</v>
      </c>
      <c r="F360" s="23">
        <f t="shared" si="38"/>
        <v>0</v>
      </c>
      <c r="G360" s="23">
        <f t="shared" si="38"/>
        <v>0</v>
      </c>
      <c r="H360" s="23">
        <f t="shared" si="38"/>
        <v>0</v>
      </c>
      <c r="I360" s="23">
        <f t="shared" si="38"/>
        <v>320888000</v>
      </c>
    </row>
    <row r="361" spans="1:11" x14ac:dyDescent="0.3">
      <c r="A361" s="259"/>
      <c r="B361" s="190"/>
      <c r="C361" s="191"/>
      <c r="D361" s="22" t="s">
        <v>28</v>
      </c>
      <c r="E361" s="23">
        <f t="shared" si="38"/>
        <v>288982160</v>
      </c>
      <c r="F361" s="23">
        <f t="shared" si="38"/>
        <v>0</v>
      </c>
      <c r="G361" s="23">
        <f t="shared" si="38"/>
        <v>0</v>
      </c>
      <c r="H361" s="23">
        <f t="shared" si="38"/>
        <v>0</v>
      </c>
      <c r="I361" s="24">
        <f t="shared" si="38"/>
        <v>288982160</v>
      </c>
    </row>
    <row r="362" spans="1:11" x14ac:dyDescent="0.3">
      <c r="A362" s="259"/>
      <c r="B362" s="192"/>
      <c r="C362" s="193"/>
      <c r="D362" s="22" t="s">
        <v>31</v>
      </c>
      <c r="E362" s="23">
        <f t="shared" si="38"/>
        <v>-31905840</v>
      </c>
      <c r="F362" s="23">
        <f t="shared" si="38"/>
        <v>0</v>
      </c>
      <c r="G362" s="23">
        <f t="shared" si="38"/>
        <v>0</v>
      </c>
      <c r="H362" s="23">
        <f t="shared" si="38"/>
        <v>0</v>
      </c>
      <c r="I362" s="24">
        <f t="shared" si="38"/>
        <v>-31905840</v>
      </c>
    </row>
    <row r="363" spans="1:11" x14ac:dyDescent="0.3">
      <c r="A363" s="259"/>
      <c r="B363" s="179" t="s">
        <v>51</v>
      </c>
      <c r="C363" s="261" t="s">
        <v>58</v>
      </c>
      <c r="D363" s="16" t="s">
        <v>29</v>
      </c>
      <c r="E363" s="17">
        <v>0</v>
      </c>
      <c r="F363" s="54">
        <v>0</v>
      </c>
      <c r="G363" s="54">
        <v>0</v>
      </c>
      <c r="H363" s="54">
        <v>200000</v>
      </c>
      <c r="I363" s="15">
        <f>SUM(E363:H363)</f>
        <v>200000</v>
      </c>
    </row>
    <row r="364" spans="1:11" x14ac:dyDescent="0.3">
      <c r="A364" s="259"/>
      <c r="B364" s="180"/>
      <c r="C364" s="182"/>
      <c r="D364" s="16" t="s">
        <v>28</v>
      </c>
      <c r="E364" s="17">
        <v>0</v>
      </c>
      <c r="F364" s="54">
        <v>0</v>
      </c>
      <c r="G364" s="54">
        <v>0</v>
      </c>
      <c r="H364" s="54">
        <v>200000</v>
      </c>
      <c r="I364" s="15">
        <f>SUM(E364:H364)</f>
        <v>200000</v>
      </c>
    </row>
    <row r="365" spans="1:11" x14ac:dyDescent="0.3">
      <c r="A365" s="259"/>
      <c r="B365" s="180"/>
      <c r="C365" s="303"/>
      <c r="D365" s="16" t="s">
        <v>31</v>
      </c>
      <c r="E365" s="17">
        <v>0</v>
      </c>
      <c r="F365" s="54">
        <v>0</v>
      </c>
      <c r="G365" s="54">
        <v>0</v>
      </c>
      <c r="H365" s="54">
        <f>H363-H364</f>
        <v>0</v>
      </c>
      <c r="I365" s="15">
        <f>I364-I363</f>
        <v>0</v>
      </c>
      <c r="K365" s="7"/>
    </row>
    <row r="366" spans="1:11" x14ac:dyDescent="0.3">
      <c r="A366" s="259"/>
      <c r="B366" s="52"/>
      <c r="C366" s="200" t="s">
        <v>59</v>
      </c>
      <c r="D366" s="16" t="s">
        <v>29</v>
      </c>
      <c r="E366" s="17">
        <v>0</v>
      </c>
      <c r="F366" s="54">
        <v>0</v>
      </c>
      <c r="G366" s="54">
        <v>0</v>
      </c>
      <c r="H366" s="54">
        <v>800000</v>
      </c>
      <c r="I366" s="15">
        <f t="shared" si="36"/>
        <v>800000</v>
      </c>
    </row>
    <row r="367" spans="1:11" x14ac:dyDescent="0.3">
      <c r="A367" s="259"/>
      <c r="B367" s="52"/>
      <c r="C367" s="186"/>
      <c r="D367" s="16" t="s">
        <v>28</v>
      </c>
      <c r="E367" s="17">
        <v>0</v>
      </c>
      <c r="F367" s="54">
        <v>0</v>
      </c>
      <c r="G367" s="54">
        <v>0</v>
      </c>
      <c r="H367" s="54">
        <v>800000</v>
      </c>
      <c r="I367" s="15">
        <f t="shared" si="36"/>
        <v>800000</v>
      </c>
    </row>
    <row r="368" spans="1:11" x14ac:dyDescent="0.3">
      <c r="A368" s="259"/>
      <c r="B368" s="52"/>
      <c r="C368" s="187"/>
      <c r="D368" s="16" t="s">
        <v>31</v>
      </c>
      <c r="E368" s="17">
        <v>0</v>
      </c>
      <c r="F368" s="54">
        <v>0</v>
      </c>
      <c r="G368" s="54">
        <v>0</v>
      </c>
      <c r="H368" s="54">
        <f>H367-H366</f>
        <v>0</v>
      </c>
      <c r="I368" s="15">
        <f t="shared" si="36"/>
        <v>0</v>
      </c>
    </row>
    <row r="369" spans="1:9" x14ac:dyDescent="0.3">
      <c r="A369" s="259"/>
      <c r="B369" s="52"/>
      <c r="C369" s="185" t="s">
        <v>60</v>
      </c>
      <c r="D369" s="16" t="s">
        <v>29</v>
      </c>
      <c r="E369" s="17">
        <v>0</v>
      </c>
      <c r="F369" s="54">
        <v>0</v>
      </c>
      <c r="G369" s="54">
        <v>0</v>
      </c>
      <c r="H369" s="54">
        <v>420000</v>
      </c>
      <c r="I369" s="15">
        <f t="shared" si="36"/>
        <v>420000</v>
      </c>
    </row>
    <row r="370" spans="1:9" x14ac:dyDescent="0.3">
      <c r="A370" s="259"/>
      <c r="B370" s="52"/>
      <c r="C370" s="186"/>
      <c r="D370" s="16" t="s">
        <v>28</v>
      </c>
      <c r="E370" s="17">
        <v>0</v>
      </c>
      <c r="F370" s="54">
        <v>0</v>
      </c>
      <c r="G370" s="54">
        <v>0</v>
      </c>
      <c r="H370" s="54">
        <v>420000</v>
      </c>
      <c r="I370" s="15">
        <f t="shared" si="36"/>
        <v>420000</v>
      </c>
    </row>
    <row r="371" spans="1:9" x14ac:dyDescent="0.3">
      <c r="A371" s="259"/>
      <c r="B371" s="52"/>
      <c r="C371" s="187"/>
      <c r="D371" s="16" t="s">
        <v>31</v>
      </c>
      <c r="E371" s="17">
        <v>0</v>
      </c>
      <c r="F371" s="54">
        <v>0</v>
      </c>
      <c r="G371" s="54">
        <v>0</v>
      </c>
      <c r="H371" s="54">
        <f>H370-H369</f>
        <v>0</v>
      </c>
      <c r="I371" s="15">
        <f t="shared" si="36"/>
        <v>0</v>
      </c>
    </row>
    <row r="372" spans="1:9" x14ac:dyDescent="0.3">
      <c r="A372" s="259"/>
      <c r="B372" s="52"/>
      <c r="C372" s="185" t="s">
        <v>61</v>
      </c>
      <c r="D372" s="16" t="s">
        <v>29</v>
      </c>
      <c r="E372" s="17">
        <v>0</v>
      </c>
      <c r="F372" s="54">
        <v>0</v>
      </c>
      <c r="G372" s="54">
        <v>0</v>
      </c>
      <c r="H372" s="54">
        <v>0</v>
      </c>
      <c r="I372" s="15">
        <f>SUM(E372:H372)</f>
        <v>0</v>
      </c>
    </row>
    <row r="373" spans="1:9" x14ac:dyDescent="0.3">
      <c r="A373" s="259"/>
      <c r="B373" s="52"/>
      <c r="C373" s="186"/>
      <c r="D373" s="16" t="s">
        <v>28</v>
      </c>
      <c r="E373" s="17">
        <v>0</v>
      </c>
      <c r="F373" s="54">
        <v>0</v>
      </c>
      <c r="G373" s="54">
        <v>0</v>
      </c>
      <c r="H373" s="54">
        <v>0</v>
      </c>
      <c r="I373" s="15">
        <f>SUM(E373:H373)</f>
        <v>0</v>
      </c>
    </row>
    <row r="374" spans="1:9" x14ac:dyDescent="0.3">
      <c r="A374" s="259"/>
      <c r="B374" s="52"/>
      <c r="C374" s="187"/>
      <c r="D374" s="16" t="s">
        <v>31</v>
      </c>
      <c r="E374" s="17">
        <v>0</v>
      </c>
      <c r="F374" s="54">
        <v>0</v>
      </c>
      <c r="G374" s="54">
        <v>0</v>
      </c>
      <c r="H374" s="54">
        <f>H373-H372</f>
        <v>0</v>
      </c>
      <c r="I374" s="15">
        <f>SUM(E374:H374)</f>
        <v>0</v>
      </c>
    </row>
    <row r="375" spans="1:9" x14ac:dyDescent="0.3">
      <c r="A375" s="259"/>
      <c r="B375" s="188" t="s">
        <v>5</v>
      </c>
      <c r="C375" s="189"/>
      <c r="D375" s="22" t="s">
        <v>29</v>
      </c>
      <c r="E375" s="23">
        <v>0</v>
      </c>
      <c r="F375" s="23">
        <v>0</v>
      </c>
      <c r="G375" s="23">
        <v>0</v>
      </c>
      <c r="H375" s="23">
        <f t="shared" ref="H375:I377" si="39">H363+H366+H369+H372</f>
        <v>1420000</v>
      </c>
      <c r="I375" s="24">
        <f t="shared" si="39"/>
        <v>1420000</v>
      </c>
    </row>
    <row r="376" spans="1:9" x14ac:dyDescent="0.3">
      <c r="A376" s="259"/>
      <c r="B376" s="190"/>
      <c r="C376" s="191"/>
      <c r="D376" s="22" t="s">
        <v>28</v>
      </c>
      <c r="E376" s="23">
        <v>0</v>
      </c>
      <c r="F376" s="23">
        <v>0</v>
      </c>
      <c r="G376" s="23">
        <v>0</v>
      </c>
      <c r="H376" s="23">
        <f t="shared" si="39"/>
        <v>1420000</v>
      </c>
      <c r="I376" s="24">
        <f t="shared" si="39"/>
        <v>1420000</v>
      </c>
    </row>
    <row r="377" spans="1:9" x14ac:dyDescent="0.3">
      <c r="A377" s="259"/>
      <c r="B377" s="192"/>
      <c r="C377" s="193"/>
      <c r="D377" s="22" t="s">
        <v>31</v>
      </c>
      <c r="E377" s="23">
        <v>0</v>
      </c>
      <c r="F377" s="23">
        <v>0</v>
      </c>
      <c r="G377" s="23">
        <v>0</v>
      </c>
      <c r="H377" s="23">
        <f t="shared" si="39"/>
        <v>0</v>
      </c>
      <c r="I377" s="24">
        <f t="shared" si="39"/>
        <v>0</v>
      </c>
    </row>
    <row r="378" spans="1:9" x14ac:dyDescent="0.3">
      <c r="A378" s="259"/>
      <c r="B378" s="183" t="s">
        <v>94</v>
      </c>
      <c r="C378" s="181" t="s">
        <v>95</v>
      </c>
      <c r="D378" s="16" t="s">
        <v>29</v>
      </c>
      <c r="E378" s="17">
        <f>E373-E374</f>
        <v>0</v>
      </c>
      <c r="F378" s="17">
        <v>0</v>
      </c>
      <c r="G378" s="17">
        <f>G373-G374</f>
        <v>0</v>
      </c>
      <c r="H378" s="17">
        <v>0</v>
      </c>
      <c r="I378" s="15">
        <f t="shared" ref="I378:I383" si="40">SUM(E378:H378)</f>
        <v>0</v>
      </c>
    </row>
    <row r="379" spans="1:9" x14ac:dyDescent="0.3">
      <c r="A379" s="259"/>
      <c r="B379" s="184"/>
      <c r="C379" s="182"/>
      <c r="D379" s="16" t="s">
        <v>28</v>
      </c>
      <c r="E379" s="17">
        <f>E374-E378</f>
        <v>0</v>
      </c>
      <c r="F379" s="17">
        <v>583000</v>
      </c>
      <c r="G379" s="17">
        <f>G374-G378</f>
        <v>0</v>
      </c>
      <c r="H379" s="17">
        <v>0</v>
      </c>
      <c r="I379" s="15">
        <f t="shared" si="40"/>
        <v>583000</v>
      </c>
    </row>
    <row r="380" spans="1:9" x14ac:dyDescent="0.3">
      <c r="A380" s="259"/>
      <c r="B380" s="184"/>
      <c r="C380" s="182"/>
      <c r="D380" s="16" t="s">
        <v>46</v>
      </c>
      <c r="E380" s="17">
        <f>E378-E379</f>
        <v>0</v>
      </c>
      <c r="F380" s="17">
        <f>F379-F378</f>
        <v>583000</v>
      </c>
      <c r="G380" s="17">
        <f>G378-G379</f>
        <v>0</v>
      </c>
      <c r="H380" s="17">
        <v>0</v>
      </c>
      <c r="I380" s="15">
        <f t="shared" si="40"/>
        <v>583000</v>
      </c>
    </row>
    <row r="381" spans="1:9" x14ac:dyDescent="0.3">
      <c r="A381" s="259"/>
      <c r="B381" s="183" t="s">
        <v>93</v>
      </c>
      <c r="C381" s="181" t="s">
        <v>96</v>
      </c>
      <c r="D381" s="16" t="s">
        <v>29</v>
      </c>
      <c r="E381" s="17"/>
      <c r="F381" s="17">
        <v>0</v>
      </c>
      <c r="G381" s="17">
        <v>0</v>
      </c>
      <c r="H381" s="17">
        <v>0</v>
      </c>
      <c r="I381" s="15">
        <f t="shared" si="40"/>
        <v>0</v>
      </c>
    </row>
    <row r="382" spans="1:9" x14ac:dyDescent="0.3">
      <c r="A382" s="259"/>
      <c r="B382" s="184"/>
      <c r="C382" s="182"/>
      <c r="D382" s="16" t="s">
        <v>28</v>
      </c>
      <c r="E382" s="17"/>
      <c r="F382" s="17">
        <v>1388000</v>
      </c>
      <c r="G382" s="17">
        <v>0</v>
      </c>
      <c r="H382" s="17">
        <v>0</v>
      </c>
      <c r="I382" s="15">
        <f t="shared" si="40"/>
        <v>1388000</v>
      </c>
    </row>
    <row r="383" spans="1:9" x14ac:dyDescent="0.3">
      <c r="A383" s="259"/>
      <c r="B383" s="184"/>
      <c r="C383" s="182"/>
      <c r="D383" s="16" t="s">
        <v>46</v>
      </c>
      <c r="E383" s="17"/>
      <c r="F383" s="17">
        <f>F382-F381</f>
        <v>1388000</v>
      </c>
      <c r="G383" s="17">
        <v>0</v>
      </c>
      <c r="H383" s="17">
        <v>0</v>
      </c>
      <c r="I383" s="15">
        <f t="shared" si="40"/>
        <v>1388000</v>
      </c>
    </row>
    <row r="384" spans="1:9" x14ac:dyDescent="0.3">
      <c r="A384" s="259"/>
      <c r="B384" s="188" t="s">
        <v>5</v>
      </c>
      <c r="C384" s="189"/>
      <c r="D384" s="22" t="s">
        <v>29</v>
      </c>
      <c r="E384" s="23">
        <v>0</v>
      </c>
      <c r="F384" s="23">
        <f t="shared" ref="F384:I385" si="41">F378+F381</f>
        <v>0</v>
      </c>
      <c r="G384" s="23">
        <f t="shared" si="41"/>
        <v>0</v>
      </c>
      <c r="H384" s="23">
        <f t="shared" si="41"/>
        <v>0</v>
      </c>
      <c r="I384" s="24">
        <f t="shared" si="41"/>
        <v>0</v>
      </c>
    </row>
    <row r="385" spans="1:10" x14ac:dyDescent="0.3">
      <c r="A385" s="259"/>
      <c r="B385" s="190"/>
      <c r="C385" s="191"/>
      <c r="D385" s="22" t="s">
        <v>28</v>
      </c>
      <c r="E385" s="23">
        <v>0</v>
      </c>
      <c r="F385" s="23">
        <f t="shared" si="41"/>
        <v>1971000</v>
      </c>
      <c r="G385" s="23">
        <f t="shared" si="41"/>
        <v>0</v>
      </c>
      <c r="H385" s="23">
        <f t="shared" si="41"/>
        <v>0</v>
      </c>
      <c r="I385" s="24">
        <f t="shared" si="41"/>
        <v>1971000</v>
      </c>
    </row>
    <row r="386" spans="1:10" x14ac:dyDescent="0.3">
      <c r="A386" s="259"/>
      <c r="B386" s="192"/>
      <c r="C386" s="193"/>
      <c r="D386" s="22" t="s">
        <v>31</v>
      </c>
      <c r="E386" s="23">
        <v>0</v>
      </c>
      <c r="F386" s="23">
        <f>F385-F384</f>
        <v>1971000</v>
      </c>
      <c r="G386" s="23">
        <f>G380+G383</f>
        <v>0</v>
      </c>
      <c r="H386" s="23">
        <f>H380+H383</f>
        <v>0</v>
      </c>
      <c r="I386" s="24">
        <f>I380+I383</f>
        <v>1971000</v>
      </c>
    </row>
    <row r="387" spans="1:10" x14ac:dyDescent="0.3">
      <c r="A387" s="259"/>
      <c r="B387" s="296" t="s">
        <v>101</v>
      </c>
      <c r="C387" s="181" t="s">
        <v>102</v>
      </c>
      <c r="D387" s="16" t="s">
        <v>29</v>
      </c>
      <c r="E387" s="17">
        <f>E382-E383</f>
        <v>0</v>
      </c>
      <c r="F387" s="17">
        <v>0</v>
      </c>
      <c r="G387" s="17">
        <v>3520000</v>
      </c>
      <c r="H387" s="17">
        <v>0</v>
      </c>
      <c r="I387" s="15">
        <f>SUM(E387:H387)</f>
        <v>3520000</v>
      </c>
    </row>
    <row r="388" spans="1:10" x14ac:dyDescent="0.3">
      <c r="A388" s="259"/>
      <c r="B388" s="177"/>
      <c r="C388" s="182"/>
      <c r="D388" s="16" t="s">
        <v>28</v>
      </c>
      <c r="E388" s="17">
        <f>E383-E387</f>
        <v>0</v>
      </c>
      <c r="F388" s="17">
        <v>0</v>
      </c>
      <c r="G388" s="17">
        <v>3520000</v>
      </c>
      <c r="H388" s="17">
        <v>0</v>
      </c>
      <c r="I388" s="15">
        <f>SUM(E388:H388)</f>
        <v>3520000</v>
      </c>
    </row>
    <row r="389" spans="1:10" x14ac:dyDescent="0.3">
      <c r="A389" s="259"/>
      <c r="B389" s="178"/>
      <c r="C389" s="182"/>
      <c r="D389" s="16" t="s">
        <v>46</v>
      </c>
      <c r="E389" s="17">
        <f>E387-E388</f>
        <v>0</v>
      </c>
      <c r="F389" s="17">
        <v>0</v>
      </c>
      <c r="G389" s="17">
        <f>G388-G387</f>
        <v>0</v>
      </c>
      <c r="H389" s="17">
        <v>0</v>
      </c>
      <c r="I389" s="15">
        <f>SUM(E389:H389)</f>
        <v>0</v>
      </c>
    </row>
    <row r="390" spans="1:10" s="6" customFormat="1" x14ac:dyDescent="0.3">
      <c r="A390" s="259"/>
      <c r="B390" s="188" t="s">
        <v>5</v>
      </c>
      <c r="C390" s="189"/>
      <c r="D390" s="22" t="s">
        <v>29</v>
      </c>
      <c r="E390" s="23">
        <v>0</v>
      </c>
      <c r="F390" s="23"/>
      <c r="G390" s="23">
        <f t="shared" ref="G390:I392" si="42">G387</f>
        <v>3520000</v>
      </c>
      <c r="H390" s="23">
        <f t="shared" si="42"/>
        <v>0</v>
      </c>
      <c r="I390" s="24">
        <f t="shared" si="42"/>
        <v>3520000</v>
      </c>
    </row>
    <row r="391" spans="1:10" s="6" customFormat="1" x14ac:dyDescent="0.3">
      <c r="A391" s="259"/>
      <c r="B391" s="190"/>
      <c r="C391" s="191"/>
      <c r="D391" s="22" t="s">
        <v>28</v>
      </c>
      <c r="E391" s="23">
        <v>0</v>
      </c>
      <c r="F391" s="23"/>
      <c r="G391" s="23">
        <f t="shared" si="42"/>
        <v>3520000</v>
      </c>
      <c r="H391" s="23">
        <f t="shared" si="42"/>
        <v>0</v>
      </c>
      <c r="I391" s="24">
        <f t="shared" si="42"/>
        <v>3520000</v>
      </c>
    </row>
    <row r="392" spans="1:10" s="6" customFormat="1" x14ac:dyDescent="0.3">
      <c r="A392" s="260"/>
      <c r="B392" s="192"/>
      <c r="C392" s="193"/>
      <c r="D392" s="22" t="s">
        <v>31</v>
      </c>
      <c r="E392" s="23">
        <v>0</v>
      </c>
      <c r="F392" s="23"/>
      <c r="G392" s="23">
        <f t="shared" si="42"/>
        <v>0</v>
      </c>
      <c r="H392" s="23">
        <f t="shared" si="42"/>
        <v>0</v>
      </c>
      <c r="I392" s="24">
        <f t="shared" si="42"/>
        <v>0</v>
      </c>
    </row>
    <row r="393" spans="1:10" x14ac:dyDescent="0.3">
      <c r="A393" s="263" t="s">
        <v>98</v>
      </c>
      <c r="B393" s="266" t="s">
        <v>5</v>
      </c>
      <c r="C393" s="267"/>
      <c r="D393" s="36" t="s">
        <v>29</v>
      </c>
      <c r="E393" s="37">
        <f t="shared" ref="E393:I395" si="43">E360+E375+E384+E390</f>
        <v>320888000</v>
      </c>
      <c r="F393" s="37">
        <f t="shared" si="43"/>
        <v>0</v>
      </c>
      <c r="G393" s="37">
        <f t="shared" si="43"/>
        <v>3520000</v>
      </c>
      <c r="H393" s="37">
        <f t="shared" si="43"/>
        <v>1420000</v>
      </c>
      <c r="I393" s="41">
        <f t="shared" si="43"/>
        <v>325828000</v>
      </c>
      <c r="J393" s="7"/>
    </row>
    <row r="394" spans="1:10" x14ac:dyDescent="0.3">
      <c r="A394" s="264"/>
      <c r="B394" s="266"/>
      <c r="C394" s="267"/>
      <c r="D394" s="36" t="s">
        <v>28</v>
      </c>
      <c r="E394" s="37">
        <f t="shared" si="43"/>
        <v>288982160</v>
      </c>
      <c r="F394" s="37">
        <f t="shared" si="43"/>
        <v>1971000</v>
      </c>
      <c r="G394" s="37">
        <f t="shared" si="43"/>
        <v>3520000</v>
      </c>
      <c r="H394" s="37">
        <f t="shared" si="43"/>
        <v>1420000</v>
      </c>
      <c r="I394" s="41">
        <f t="shared" si="43"/>
        <v>295893160</v>
      </c>
    </row>
    <row r="395" spans="1:10" x14ac:dyDescent="0.3">
      <c r="A395" s="265"/>
      <c r="B395" s="266"/>
      <c r="C395" s="267"/>
      <c r="D395" s="36" t="s">
        <v>31</v>
      </c>
      <c r="E395" s="37">
        <f t="shared" si="43"/>
        <v>-31905840</v>
      </c>
      <c r="F395" s="37">
        <f t="shared" si="43"/>
        <v>1971000</v>
      </c>
      <c r="G395" s="37">
        <f t="shared" si="43"/>
        <v>0</v>
      </c>
      <c r="H395" s="37">
        <f t="shared" si="43"/>
        <v>0</v>
      </c>
      <c r="I395" s="41">
        <f t="shared" si="43"/>
        <v>-29934840</v>
      </c>
    </row>
    <row r="396" spans="1:10" x14ac:dyDescent="0.3">
      <c r="A396" s="302"/>
      <c r="B396" s="296" t="s">
        <v>62</v>
      </c>
      <c r="C396" s="181" t="s">
        <v>52</v>
      </c>
      <c r="D396" s="16" t="s">
        <v>29</v>
      </c>
      <c r="E396" s="2">
        <v>0</v>
      </c>
      <c r="F396" s="2">
        <v>0</v>
      </c>
      <c r="G396" s="3">
        <v>0</v>
      </c>
      <c r="H396" s="2">
        <v>0</v>
      </c>
      <c r="I396" s="4">
        <f>SUM(E396:H396)</f>
        <v>0</v>
      </c>
    </row>
    <row r="397" spans="1:10" x14ac:dyDescent="0.3">
      <c r="A397" s="259"/>
      <c r="B397" s="177"/>
      <c r="C397" s="182"/>
      <c r="D397" s="16" t="s">
        <v>28</v>
      </c>
      <c r="E397" s="2">
        <v>1480</v>
      </c>
      <c r="F397" s="2">
        <v>373467</v>
      </c>
      <c r="G397" s="3">
        <v>0</v>
      </c>
      <c r="H397" s="2">
        <v>0</v>
      </c>
      <c r="I397" s="4">
        <f>SUM(E397:H397)</f>
        <v>374947</v>
      </c>
    </row>
    <row r="398" spans="1:10" x14ac:dyDescent="0.3">
      <c r="A398" s="260"/>
      <c r="B398" s="178"/>
      <c r="C398" s="182"/>
      <c r="D398" s="16" t="s">
        <v>46</v>
      </c>
      <c r="E398" s="2">
        <f>E397-E396</f>
        <v>1480</v>
      </c>
      <c r="F398" s="2">
        <f>F397-F396</f>
        <v>373467</v>
      </c>
      <c r="G398" s="3">
        <v>0</v>
      </c>
      <c r="H398" s="2">
        <v>0</v>
      </c>
      <c r="I398" s="4">
        <f>SUM(E398:H398)</f>
        <v>374947</v>
      </c>
    </row>
    <row r="399" spans="1:10" x14ac:dyDescent="0.3">
      <c r="A399" s="287" t="s">
        <v>52</v>
      </c>
      <c r="B399" s="288" t="s">
        <v>53</v>
      </c>
      <c r="C399" s="289"/>
      <c r="D399" s="59" t="s">
        <v>29</v>
      </c>
      <c r="E399" s="60">
        <f t="shared" ref="E399:G401" si="44">E396</f>
        <v>0</v>
      </c>
      <c r="F399" s="60">
        <f t="shared" si="44"/>
        <v>0</v>
      </c>
      <c r="G399" s="60">
        <f t="shared" si="44"/>
        <v>0</v>
      </c>
      <c r="H399" s="60">
        <v>0</v>
      </c>
      <c r="I399" s="61">
        <f>I396</f>
        <v>0</v>
      </c>
    </row>
    <row r="400" spans="1:10" x14ac:dyDescent="0.3">
      <c r="A400" s="287"/>
      <c r="B400" s="290"/>
      <c r="C400" s="291"/>
      <c r="D400" s="59" t="s">
        <v>28</v>
      </c>
      <c r="E400" s="60">
        <f t="shared" si="44"/>
        <v>1480</v>
      </c>
      <c r="F400" s="60">
        <f t="shared" si="44"/>
        <v>373467</v>
      </c>
      <c r="G400" s="60">
        <f t="shared" si="44"/>
        <v>0</v>
      </c>
      <c r="H400" s="60">
        <f>H397</f>
        <v>0</v>
      </c>
      <c r="I400" s="61">
        <f>I397</f>
        <v>374947</v>
      </c>
    </row>
    <row r="401" spans="1:9" x14ac:dyDescent="0.3">
      <c r="A401" s="287"/>
      <c r="B401" s="290"/>
      <c r="C401" s="292"/>
      <c r="D401" s="59" t="s">
        <v>31</v>
      </c>
      <c r="E401" s="60">
        <f t="shared" si="44"/>
        <v>1480</v>
      </c>
      <c r="F401" s="60">
        <f t="shared" si="44"/>
        <v>373467</v>
      </c>
      <c r="G401" s="60">
        <f t="shared" si="44"/>
        <v>0</v>
      </c>
      <c r="H401" s="60">
        <v>0</v>
      </c>
      <c r="I401" s="61">
        <f>I398</f>
        <v>374947</v>
      </c>
    </row>
    <row r="402" spans="1:9" x14ac:dyDescent="0.3">
      <c r="A402" s="299"/>
      <c r="B402" s="297" t="s">
        <v>99</v>
      </c>
      <c r="C402" s="293" t="s">
        <v>137</v>
      </c>
      <c r="D402" s="62" t="s">
        <v>29</v>
      </c>
      <c r="E402" s="56">
        <v>0</v>
      </c>
      <c r="F402" s="56">
        <v>675821</v>
      </c>
      <c r="G402" s="56">
        <v>0</v>
      </c>
      <c r="H402" s="56">
        <v>0</v>
      </c>
      <c r="I402" s="55">
        <f t="shared" ref="I402:I407" si="45">SUM(E402:H402)</f>
        <v>675821</v>
      </c>
    </row>
    <row r="403" spans="1:9" x14ac:dyDescent="0.3">
      <c r="A403" s="300"/>
      <c r="B403" s="298"/>
      <c r="C403" s="294"/>
      <c r="D403" s="62" t="s">
        <v>28</v>
      </c>
      <c r="E403" s="56">
        <v>0</v>
      </c>
      <c r="F403" s="56">
        <v>18000</v>
      </c>
      <c r="G403" s="56">
        <v>0</v>
      </c>
      <c r="H403" s="56">
        <v>0</v>
      </c>
      <c r="I403" s="55">
        <f t="shared" si="45"/>
        <v>18000</v>
      </c>
    </row>
    <row r="404" spans="1:9" x14ac:dyDescent="0.3">
      <c r="A404" s="300"/>
      <c r="B404" s="298"/>
      <c r="C404" s="295"/>
      <c r="D404" s="62" t="s">
        <v>31</v>
      </c>
      <c r="E404" s="56">
        <v>0</v>
      </c>
      <c r="F404" s="56">
        <f>F403-F402</f>
        <v>-657821</v>
      </c>
      <c r="G404" s="56">
        <v>0</v>
      </c>
      <c r="H404" s="56">
        <v>0</v>
      </c>
      <c r="I404" s="55">
        <f t="shared" si="45"/>
        <v>-657821</v>
      </c>
    </row>
    <row r="405" spans="1:9" x14ac:dyDescent="0.3">
      <c r="A405" s="300"/>
      <c r="B405" s="63"/>
      <c r="C405" s="225" t="s">
        <v>138</v>
      </c>
      <c r="D405" s="16" t="s">
        <v>29</v>
      </c>
      <c r="E405" s="56">
        <v>0</v>
      </c>
      <c r="F405" s="56">
        <v>0</v>
      </c>
      <c r="G405" s="56">
        <v>0</v>
      </c>
      <c r="H405" s="56">
        <v>6524097</v>
      </c>
      <c r="I405" s="15">
        <f t="shared" si="45"/>
        <v>6524097</v>
      </c>
    </row>
    <row r="406" spans="1:9" x14ac:dyDescent="0.3">
      <c r="A406" s="300"/>
      <c r="B406" s="29"/>
      <c r="C406" s="208"/>
      <c r="D406" s="16" t="s">
        <v>28</v>
      </c>
      <c r="E406" s="56">
        <v>0</v>
      </c>
      <c r="F406" s="56">
        <v>0</v>
      </c>
      <c r="G406" s="56">
        <v>0</v>
      </c>
      <c r="H406" s="54">
        <v>1000000</v>
      </c>
      <c r="I406" s="15">
        <f>SUM(E406:H406)</f>
        <v>1000000</v>
      </c>
    </row>
    <row r="407" spans="1:9" x14ac:dyDescent="0.3">
      <c r="A407" s="301"/>
      <c r="B407" s="48"/>
      <c r="C407" s="257"/>
      <c r="D407" s="16" t="s">
        <v>31</v>
      </c>
      <c r="E407" s="56">
        <v>0</v>
      </c>
      <c r="F407" s="56">
        <v>0</v>
      </c>
      <c r="G407" s="56">
        <v>0</v>
      </c>
      <c r="H407" s="56">
        <f>H406-H405</f>
        <v>-5524097</v>
      </c>
      <c r="I407" s="15">
        <f t="shared" si="45"/>
        <v>-5524097</v>
      </c>
    </row>
    <row r="408" spans="1:9" x14ac:dyDescent="0.3">
      <c r="A408" s="263" t="s">
        <v>100</v>
      </c>
      <c r="B408" s="274" t="s">
        <v>19</v>
      </c>
      <c r="C408" s="275"/>
      <c r="D408" s="36" t="s">
        <v>29</v>
      </c>
      <c r="E408" s="37">
        <f t="shared" ref="E408:I410" si="46">E402+E405</f>
        <v>0</v>
      </c>
      <c r="F408" s="37">
        <f t="shared" si="46"/>
        <v>675821</v>
      </c>
      <c r="G408" s="37">
        <f t="shared" si="46"/>
        <v>0</v>
      </c>
      <c r="H408" s="37">
        <f t="shared" si="46"/>
        <v>6524097</v>
      </c>
      <c r="I408" s="41">
        <f t="shared" si="46"/>
        <v>7199918</v>
      </c>
    </row>
    <row r="409" spans="1:9" x14ac:dyDescent="0.3">
      <c r="A409" s="264"/>
      <c r="B409" s="274"/>
      <c r="C409" s="275"/>
      <c r="D409" s="36" t="s">
        <v>28</v>
      </c>
      <c r="E409" s="37">
        <f t="shared" si="46"/>
        <v>0</v>
      </c>
      <c r="F409" s="37">
        <f t="shared" si="46"/>
        <v>18000</v>
      </c>
      <c r="G409" s="37">
        <f t="shared" si="46"/>
        <v>0</v>
      </c>
      <c r="H409" s="37">
        <f t="shared" si="46"/>
        <v>1000000</v>
      </c>
      <c r="I409" s="41">
        <f t="shared" si="46"/>
        <v>1018000</v>
      </c>
    </row>
    <row r="410" spans="1:9" ht="17.25" thickBot="1" x14ac:dyDescent="0.35">
      <c r="A410" s="264"/>
      <c r="B410" s="274"/>
      <c r="C410" s="275"/>
      <c r="D410" s="64" t="s">
        <v>31</v>
      </c>
      <c r="E410" s="65">
        <f t="shared" si="46"/>
        <v>0</v>
      </c>
      <c r="F410" s="65">
        <f t="shared" si="46"/>
        <v>-657821</v>
      </c>
      <c r="G410" s="65">
        <f t="shared" si="46"/>
        <v>0</v>
      </c>
      <c r="H410" s="65">
        <f t="shared" si="46"/>
        <v>-5524097</v>
      </c>
      <c r="I410" s="66">
        <f t="shared" si="46"/>
        <v>-6181918</v>
      </c>
    </row>
    <row r="411" spans="1:9" ht="17.25" thickBot="1" x14ac:dyDescent="0.35">
      <c r="A411" s="278" t="s">
        <v>41</v>
      </c>
      <c r="B411" s="279"/>
      <c r="C411" s="280"/>
      <c r="D411" s="10" t="s">
        <v>29</v>
      </c>
      <c r="E411" s="8">
        <f t="shared" ref="E411:I413" si="47">E237+E261+E393+E399+E408</f>
        <v>888084000</v>
      </c>
      <c r="F411" s="8">
        <f t="shared" si="47"/>
        <v>675821</v>
      </c>
      <c r="G411" s="8">
        <f t="shared" si="47"/>
        <v>3520000</v>
      </c>
      <c r="H411" s="8">
        <f t="shared" si="47"/>
        <v>7944097</v>
      </c>
      <c r="I411" s="11">
        <f t="shared" si="47"/>
        <v>900223918</v>
      </c>
    </row>
    <row r="412" spans="1:9" ht="17.25" thickBot="1" x14ac:dyDescent="0.35">
      <c r="A412" s="281"/>
      <c r="B412" s="282"/>
      <c r="C412" s="283"/>
      <c r="D412" s="10" t="s">
        <v>28</v>
      </c>
      <c r="E412" s="8">
        <f>E238+E262+E394+E400+E409</f>
        <v>827430387</v>
      </c>
      <c r="F412" s="8">
        <f t="shared" si="47"/>
        <v>2362467</v>
      </c>
      <c r="G412" s="8">
        <f t="shared" si="47"/>
        <v>3520000</v>
      </c>
      <c r="H412" s="8">
        <f t="shared" si="47"/>
        <v>2420000</v>
      </c>
      <c r="I412" s="11">
        <f t="shared" si="47"/>
        <v>835732854</v>
      </c>
    </row>
    <row r="413" spans="1:9" ht="17.25" thickBot="1" x14ac:dyDescent="0.35">
      <c r="A413" s="284"/>
      <c r="B413" s="285"/>
      <c r="C413" s="286"/>
      <c r="D413" s="10" t="s">
        <v>31</v>
      </c>
      <c r="E413" s="9">
        <f t="shared" si="47"/>
        <v>-60653613</v>
      </c>
      <c r="F413" s="9">
        <f t="shared" si="47"/>
        <v>1686646</v>
      </c>
      <c r="G413" s="9">
        <f t="shared" si="47"/>
        <v>0</v>
      </c>
      <c r="H413" s="9">
        <f t="shared" si="47"/>
        <v>-5524097</v>
      </c>
      <c r="I413" s="12">
        <f t="shared" si="47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4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2023-12-11T12:07:11Z</cp:lastPrinted>
  <dcterms:created xsi:type="dcterms:W3CDTF">2015-03-08T09:11:45Z</dcterms:created>
  <dcterms:modified xsi:type="dcterms:W3CDTF">2024-12-02T11:01:28Z</dcterms:modified>
</cp:coreProperties>
</file>